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ilstobie/Documents/West of Scotland/West of Scotland - team stats 2022:23/"/>
    </mc:Choice>
  </mc:AlternateContent>
  <xr:revisionPtr revIDLastSave="0" documentId="13_ncr:1_{2E211AE7-034C-3D44-83BE-ED70D347ADCB}" xr6:coauthVersionLast="47" xr6:coauthVersionMax="47" xr10:uidLastSave="{00000000-0000-0000-0000-000000000000}"/>
  <bookViews>
    <workbookView xWindow="0" yWindow="500" windowWidth="28800" windowHeight="15880" activeTab="2" xr2:uid="{006BCEAC-A000-415F-B4F9-4B6D01AA8EC7}"/>
  </bookViews>
  <sheets>
    <sheet name="Results" sheetId="1" r:id="rId1"/>
    <sheet name="Teams" sheetId="2" r:id="rId2"/>
    <sheet name="Appearances" sheetId="6" r:id="rId3"/>
    <sheet name="Scorers by match" sheetId="3" r:id="rId4"/>
    <sheet name="Scorers by name" sheetId="5" r:id="rId5"/>
    <sheet name="Try Hat-tricks" sheetId="12" r:id="rId6"/>
    <sheet name="Player of The Match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6" l="1"/>
  <c r="Q43" i="6"/>
  <c r="T43" i="6" s="1"/>
  <c r="Q44" i="6"/>
  <c r="O44" i="6"/>
  <c r="T44" i="6" s="1"/>
  <c r="F28" i="6"/>
  <c r="D28" i="6"/>
  <c r="AL28" i="2"/>
  <c r="B17" i="1"/>
  <c r="AI23" i="2"/>
  <c r="AI28" i="2" s="1"/>
  <c r="C18" i="10"/>
  <c r="Q34" i="6"/>
  <c r="F11" i="6"/>
  <c r="X23" i="2"/>
  <c r="AK23" i="2"/>
  <c r="AK28" i="2" s="1"/>
  <c r="S23" i="2"/>
  <c r="C17" i="10"/>
  <c r="B16" i="1"/>
  <c r="C14" i="10"/>
  <c r="C15" i="10" s="1"/>
  <c r="C16" i="10" s="1"/>
  <c r="M12" i="5"/>
  <c r="J26" i="5"/>
  <c r="M26" i="5" s="1"/>
  <c r="D24" i="5"/>
  <c r="M24" i="5" s="1"/>
  <c r="D18" i="5"/>
  <c r="M18" i="5" s="1"/>
  <c r="D23" i="5"/>
  <c r="M23" i="5" s="1"/>
  <c r="D16" i="5"/>
  <c r="M16" i="5" s="1"/>
  <c r="J12" i="5"/>
  <c r="D12" i="5"/>
  <c r="D22" i="5"/>
  <c r="M22" i="5" s="1"/>
  <c r="W30" i="3"/>
  <c r="W28" i="3"/>
  <c r="W22" i="3"/>
  <c r="W16" i="3"/>
  <c r="V30" i="3"/>
  <c r="Q30" i="3"/>
  <c r="P30" i="3"/>
  <c r="P22" i="3"/>
  <c r="V28" i="3"/>
  <c r="U22" i="3"/>
  <c r="U30" i="3" s="1"/>
  <c r="Q28" i="3"/>
  <c r="W15" i="3"/>
  <c r="W14" i="3"/>
  <c r="S22" i="3"/>
  <c r="S30" i="3" s="1"/>
  <c r="R22" i="3"/>
  <c r="R30" i="3" s="1"/>
  <c r="O22" i="3"/>
  <c r="O30" i="3" s="1"/>
  <c r="T22" i="3"/>
  <c r="T30" i="3" s="1"/>
  <c r="D18" i="6"/>
  <c r="Q42" i="6"/>
  <c r="Q32" i="6"/>
  <c r="O42" i="6"/>
  <c r="F18" i="6"/>
  <c r="F23" i="6"/>
  <c r="AJ28" i="2"/>
  <c r="F42" i="6"/>
  <c r="Q40" i="6"/>
  <c r="AH23" i="2"/>
  <c r="AH28" i="2" s="1"/>
  <c r="F24" i="6"/>
  <c r="Q26" i="6"/>
  <c r="AG23" i="2"/>
  <c r="AG28" i="2" s="1"/>
  <c r="AB23" i="2"/>
  <c r="B15" i="1"/>
  <c r="B14" i="1"/>
  <c r="Q38" i="6"/>
  <c r="F13" i="6"/>
  <c r="AF23" i="2"/>
  <c r="AF28" i="2" s="1"/>
  <c r="Q37" i="6"/>
  <c r="Q39" i="6"/>
  <c r="F37" i="6"/>
  <c r="F25" i="6"/>
  <c r="AE23" i="2"/>
  <c r="AE28" i="2" s="1"/>
  <c r="AD23" i="2"/>
  <c r="AD28" i="2" s="1"/>
  <c r="I28" i="6" l="1"/>
  <c r="O32" i="6"/>
  <c r="O34" i="6"/>
  <c r="T34" i="6" s="1"/>
  <c r="D23" i="6"/>
  <c r="D11" i="6"/>
  <c r="I11" i="6" s="1"/>
  <c r="D42" i="6"/>
  <c r="O37" i="6"/>
  <c r="O40" i="6"/>
  <c r="O26" i="6"/>
  <c r="D24" i="6"/>
  <c r="O39" i="6"/>
  <c r="D37" i="6"/>
  <c r="D25" i="6"/>
  <c r="D13" i="6"/>
  <c r="O38" i="6"/>
  <c r="I13" i="1"/>
  <c r="H13" i="1"/>
  <c r="J13" i="1" s="1"/>
  <c r="I12" i="1"/>
  <c r="H12" i="1"/>
  <c r="J12" i="1" s="1"/>
  <c r="D15" i="5"/>
  <c r="M15" i="5" s="1"/>
  <c r="W13" i="3"/>
  <c r="N22" i="3"/>
  <c r="N30" i="3" s="1"/>
  <c r="C12" i="10"/>
  <c r="C13" i="10" s="1"/>
  <c r="Q17" i="6"/>
  <c r="B11" i="1"/>
  <c r="B12" i="1" s="1"/>
  <c r="I11" i="1"/>
  <c r="H11" i="1"/>
  <c r="J11" i="1" s="1"/>
  <c r="K28" i="3" l="1"/>
  <c r="J11" i="5" s="1"/>
  <c r="J24" i="3"/>
  <c r="J30" i="3" s="1"/>
  <c r="W12" i="3"/>
  <c r="M22" i="3"/>
  <c r="M30" i="3" s="1"/>
  <c r="W11" i="3"/>
  <c r="L22" i="3"/>
  <c r="L30" i="3" s="1"/>
  <c r="H22" i="3"/>
  <c r="H30" i="3" s="1"/>
  <c r="I22" i="3"/>
  <c r="I30" i="3" s="1"/>
  <c r="G22" i="3"/>
  <c r="G30" i="3" s="1"/>
  <c r="Q30" i="6"/>
  <c r="Q15" i="6"/>
  <c r="Q33" i="6"/>
  <c r="B12" i="3"/>
  <c r="B13" i="3" s="1"/>
  <c r="B14" i="3" s="1"/>
  <c r="B15" i="3" s="1"/>
  <c r="B16" i="3" s="1"/>
  <c r="B17" i="3" s="1"/>
  <c r="C11" i="10"/>
  <c r="Q29" i="6"/>
  <c r="Q35" i="6"/>
  <c r="Q12" i="6"/>
  <c r="Q25" i="6"/>
  <c r="Q41" i="6"/>
  <c r="Q31" i="6"/>
  <c r="Q16" i="6"/>
  <c r="Q27" i="6"/>
  <c r="Q28" i="6"/>
  <c r="Q18" i="6"/>
  <c r="Q21" i="6"/>
  <c r="Q24" i="6"/>
  <c r="Q22" i="6"/>
  <c r="Q14" i="6"/>
  <c r="Q13" i="6"/>
  <c r="Q20" i="6"/>
  <c r="Q19" i="6"/>
  <c r="Q23" i="6"/>
  <c r="Q11" i="6"/>
  <c r="Q10" i="6"/>
  <c r="Q36" i="6"/>
  <c r="Q47" i="6" l="1"/>
  <c r="D20" i="5"/>
  <c r="D14" i="5"/>
  <c r="M14" i="5" s="1"/>
  <c r="D11" i="5"/>
  <c r="M20" i="5"/>
  <c r="D25" i="5"/>
  <c r="M25" i="5" s="1"/>
  <c r="D19" i="5"/>
  <c r="M19" i="5" s="1"/>
  <c r="F11" i="5"/>
  <c r="M11" i="5" s="1"/>
  <c r="K30" i="3"/>
  <c r="F39" i="6"/>
  <c r="F27" i="6"/>
  <c r="F10" i="6"/>
  <c r="F26" i="6"/>
  <c r="F31" i="6"/>
  <c r="F12" i="6"/>
  <c r="F21" i="6"/>
  <c r="F33" i="6"/>
  <c r="F40" i="6"/>
  <c r="F22" i="6"/>
  <c r="F29" i="6"/>
  <c r="F16" i="6"/>
  <c r="F30" i="6"/>
  <c r="F41" i="6"/>
  <c r="F34" i="6"/>
  <c r="F32" i="6"/>
  <c r="F20" i="6"/>
  <c r="F14" i="6"/>
  <c r="F43" i="6"/>
  <c r="F38" i="6"/>
  <c r="F35" i="6"/>
  <c r="F19" i="6"/>
  <c r="F17" i="6"/>
  <c r="F44" i="6"/>
  <c r="F15" i="6"/>
  <c r="F36" i="6"/>
  <c r="B12" i="2"/>
  <c r="B13" i="2" s="1"/>
  <c r="B14" i="2" s="1"/>
  <c r="B15" i="2" s="1"/>
  <c r="B16" i="2" s="1"/>
  <c r="B17" i="2" s="1"/>
  <c r="B18" i="2" s="1"/>
  <c r="B19" i="2" s="1"/>
  <c r="AC23" i="2"/>
  <c r="AA23" i="2"/>
  <c r="Z23" i="2"/>
  <c r="D12" i="6"/>
  <c r="W23" i="2"/>
  <c r="O35" i="6" s="1"/>
  <c r="V23" i="2"/>
  <c r="D33" i="6" s="1"/>
  <c r="U23" i="2"/>
  <c r="D29" i="6"/>
  <c r="R23" i="2"/>
  <c r="O16" i="6" s="1"/>
  <c r="Q23" i="2"/>
  <c r="D30" i="6" s="1"/>
  <c r="P23" i="2"/>
  <c r="D41" i="6" s="1"/>
  <c r="O23" i="2"/>
  <c r="O18" i="6" s="1"/>
  <c r="N23" i="2"/>
  <c r="O21" i="6" s="1"/>
  <c r="M23" i="2"/>
  <c r="O24" i="6" s="1"/>
  <c r="L23" i="2"/>
  <c r="O22" i="6" s="1"/>
  <c r="K23" i="2"/>
  <c r="O14" i="6" s="1"/>
  <c r="J23" i="2"/>
  <c r="O13" i="6" s="1"/>
  <c r="I23" i="2"/>
  <c r="O20" i="6" s="1"/>
  <c r="H23" i="2"/>
  <c r="O19" i="6" s="1"/>
  <c r="G23" i="2"/>
  <c r="G28" i="2" s="1"/>
  <c r="F23" i="2"/>
  <c r="D44" i="6" s="1"/>
  <c r="I44" i="6" s="1"/>
  <c r="E23" i="2"/>
  <c r="D15" i="6" s="1"/>
  <c r="D23" i="2"/>
  <c r="D28" i="2" s="1"/>
  <c r="B10" i="1"/>
  <c r="F22" i="3"/>
  <c r="F30" i="3" s="1"/>
  <c r="E22" i="3"/>
  <c r="E30" i="3" s="1"/>
  <c r="D22" i="3"/>
  <c r="T32" i="6"/>
  <c r="J38" i="5"/>
  <c r="H38" i="5"/>
  <c r="M34" i="5"/>
  <c r="M33" i="5"/>
  <c r="I9" i="1"/>
  <c r="I10" i="1" s="1"/>
  <c r="H9" i="1"/>
  <c r="H10" i="1" s="1"/>
  <c r="F47" i="6" l="1"/>
  <c r="D30" i="3"/>
  <c r="D39" i="6"/>
  <c r="O17" i="6"/>
  <c r="D31" i="6"/>
  <c r="D27" i="6"/>
  <c r="O30" i="6"/>
  <c r="T39" i="6" s="1"/>
  <c r="D26" i="6"/>
  <c r="O33" i="6"/>
  <c r="T22" i="6" s="1"/>
  <c r="AC28" i="2"/>
  <c r="D34" i="6"/>
  <c r="I34" i="6" s="1"/>
  <c r="P28" i="2"/>
  <c r="O28" i="6"/>
  <c r="D10" i="6"/>
  <c r="O15" i="6"/>
  <c r="D21" i="5"/>
  <c r="D17" i="5"/>
  <c r="D13" i="5"/>
  <c r="M13" i="5" s="1"/>
  <c r="D21" i="6"/>
  <c r="X28" i="2"/>
  <c r="O29" i="6"/>
  <c r="T29" i="6" s="1"/>
  <c r="N28" i="2"/>
  <c r="D32" i="6"/>
  <c r="O36" i="6"/>
  <c r="T36" i="6" s="1"/>
  <c r="D36" i="6"/>
  <c r="T28" i="2"/>
  <c r="O41" i="6"/>
  <c r="D22" i="6"/>
  <c r="S28" i="2"/>
  <c r="O31" i="6"/>
  <c r="T31" i="6" s="1"/>
  <c r="O10" i="6"/>
  <c r="O11" i="6"/>
  <c r="O23" i="6"/>
  <c r="D17" i="6"/>
  <c r="D19" i="6"/>
  <c r="D38" i="6"/>
  <c r="D43" i="6"/>
  <c r="I43" i="6" s="1"/>
  <c r="K28" i="2"/>
  <c r="D14" i="6"/>
  <c r="I13" i="6" s="1"/>
  <c r="M28" i="2"/>
  <c r="D20" i="6"/>
  <c r="I18" i="6" s="1"/>
  <c r="V28" i="2"/>
  <c r="O12" i="6"/>
  <c r="I28" i="2"/>
  <c r="D35" i="6"/>
  <c r="I30" i="6" s="1"/>
  <c r="U28" i="2"/>
  <c r="O25" i="6"/>
  <c r="T26" i="6" s="1"/>
  <c r="D40" i="6"/>
  <c r="I33" i="6" s="1"/>
  <c r="Q28" i="2"/>
  <c r="O27" i="6"/>
  <c r="T24" i="6" s="1"/>
  <c r="D16" i="6"/>
  <c r="I41" i="6"/>
  <c r="I29" i="6"/>
  <c r="B13" i="1"/>
  <c r="T41" i="6"/>
  <c r="T42" i="6"/>
  <c r="T16" i="6"/>
  <c r="T35" i="6"/>
  <c r="T40" i="6"/>
  <c r="T12" i="6"/>
  <c r="T14" i="6"/>
  <c r="T37" i="6"/>
  <c r="T20" i="6"/>
  <c r="T38" i="6"/>
  <c r="T18" i="6"/>
  <c r="I15" i="6"/>
  <c r="I24" i="6"/>
  <c r="I38" i="6"/>
  <c r="O28" i="2"/>
  <c r="Z28" i="2"/>
  <c r="I23" i="6"/>
  <c r="F28" i="2"/>
  <c r="Y28" i="2"/>
  <c r="W28" i="2"/>
  <c r="I42" i="6"/>
  <c r="R28" i="2"/>
  <c r="AB28" i="2"/>
  <c r="I39" i="6"/>
  <c r="L28" i="2"/>
  <c r="J28" i="2"/>
  <c r="H28" i="2"/>
  <c r="E28" i="2"/>
  <c r="I37" i="6"/>
  <c r="I25" i="6"/>
  <c r="I12" i="6"/>
  <c r="F38" i="5"/>
  <c r="J9" i="1"/>
  <c r="J10" i="1"/>
  <c r="I21" i="6" l="1"/>
  <c r="T17" i="6"/>
  <c r="D47" i="6"/>
  <c r="T13" i="6"/>
  <c r="O47" i="6"/>
  <c r="I22" i="6"/>
  <c r="I31" i="6"/>
  <c r="I17" i="6"/>
  <c r="I35" i="6"/>
  <c r="T11" i="6"/>
  <c r="T23" i="6"/>
  <c r="T25" i="6"/>
  <c r="T15" i="6"/>
  <c r="T33" i="6"/>
  <c r="T19" i="6"/>
  <c r="T27" i="6"/>
  <c r="T30" i="6"/>
  <c r="T10" i="6"/>
  <c r="T21" i="6"/>
  <c r="I32" i="6"/>
  <c r="I20" i="6"/>
  <c r="I36" i="6"/>
  <c r="I19" i="6"/>
  <c r="I14" i="6"/>
  <c r="I40" i="6"/>
  <c r="I16" i="6"/>
  <c r="M17" i="5"/>
  <c r="M21" i="5"/>
  <c r="D38" i="5"/>
  <c r="I27" i="6"/>
  <c r="T28" i="6"/>
  <c r="I10" i="6"/>
  <c r="AA28" i="2"/>
  <c r="I26" i="6"/>
  <c r="I47" i="6" l="1"/>
  <c r="T47" i="6"/>
  <c r="M38" i="5"/>
</calcChain>
</file>

<file path=xl/sharedStrings.xml><?xml version="1.0" encoding="utf-8"?>
<sst xmlns="http://schemas.openxmlformats.org/spreadsheetml/2006/main" count="289" uniqueCount="139">
  <si>
    <t>Date</t>
  </si>
  <si>
    <t>Competition</t>
  </si>
  <si>
    <t>Opponents</t>
  </si>
  <si>
    <t>Venue</t>
  </si>
  <si>
    <t>For</t>
  </si>
  <si>
    <t>Against</t>
  </si>
  <si>
    <t>Burnbrae</t>
  </si>
  <si>
    <t>Millbrae</t>
  </si>
  <si>
    <t>Match Score</t>
  </si>
  <si>
    <t>Cumulative</t>
  </si>
  <si>
    <t>Points</t>
  </si>
  <si>
    <t>Difference</t>
  </si>
  <si>
    <t>Appearances</t>
  </si>
  <si>
    <t>Tries</t>
  </si>
  <si>
    <t>Con</t>
  </si>
  <si>
    <t>Points scored</t>
  </si>
  <si>
    <t>Tries scored</t>
  </si>
  <si>
    <t>Conversions</t>
  </si>
  <si>
    <t>Penalty Try</t>
  </si>
  <si>
    <t>Conceded match</t>
  </si>
  <si>
    <t>Teams</t>
  </si>
  <si>
    <t>Results</t>
  </si>
  <si>
    <t>Appearances - starting</t>
  </si>
  <si>
    <t>Appearances - replacement</t>
  </si>
  <si>
    <t>Penalty</t>
  </si>
  <si>
    <t>Goals</t>
  </si>
  <si>
    <t>Dropped</t>
  </si>
  <si>
    <t>Total</t>
  </si>
  <si>
    <t>Scorers by match</t>
  </si>
  <si>
    <t>Scorers by name</t>
  </si>
  <si>
    <t>Appearances by name</t>
  </si>
  <si>
    <t>Starting XV</t>
  </si>
  <si>
    <t>Replacement</t>
  </si>
  <si>
    <t>Season 2021/2022</t>
  </si>
  <si>
    <t>Match Total</t>
  </si>
  <si>
    <t>Player of The Match</t>
  </si>
  <si>
    <t>Player of</t>
  </si>
  <si>
    <t>The Match</t>
  </si>
  <si>
    <t>hat-trick</t>
  </si>
  <si>
    <t>Hat-tricks</t>
  </si>
  <si>
    <t>Try Hat-tricks</t>
  </si>
  <si>
    <t>Total Appearances</t>
  </si>
  <si>
    <t>Season 2022/2023</t>
  </si>
  <si>
    <t>U18 National Club Conference</t>
  </si>
  <si>
    <t>Stirling County</t>
  </si>
  <si>
    <t>Taiwo Oluwafemi</t>
  </si>
  <si>
    <t>Cameron Angus</t>
  </si>
  <si>
    <t>Young Adam</t>
  </si>
  <si>
    <t>Dale Robbie</t>
  </si>
  <si>
    <t>Dunford Adam</t>
  </si>
  <si>
    <t>Spence Patrick</t>
  </si>
  <si>
    <t>Thaqi Emin</t>
  </si>
  <si>
    <t>Weir Elliot</t>
  </si>
  <si>
    <t>Black Stewart</t>
  </si>
  <si>
    <t>Greaves Charlie</t>
  </si>
  <si>
    <t>Piccione Gabriele</t>
  </si>
  <si>
    <t>Shaheen Yousuf</t>
  </si>
  <si>
    <t>Urwin Matthew</t>
  </si>
  <si>
    <t>McTaggart Dylan</t>
  </si>
  <si>
    <t>Cowan Ruairidh</t>
  </si>
  <si>
    <t>McNeill Murray</t>
  </si>
  <si>
    <t>Keeley Ben</t>
  </si>
  <si>
    <t>Thomson Jack</t>
  </si>
  <si>
    <t>Russell Ewan</t>
  </si>
  <si>
    <t>Kearney Harley</t>
  </si>
  <si>
    <t>Bell Aaron</t>
  </si>
  <si>
    <t>Padmanabhan Alasdair</t>
  </si>
  <si>
    <t>West of Scotland U18</t>
  </si>
  <si>
    <t>Ayr / Wellington</t>
  </si>
  <si>
    <t>Boroughmuir</t>
  </si>
  <si>
    <t>Mackie</t>
  </si>
  <si>
    <t>GHA</t>
  </si>
  <si>
    <t>Redcloak</t>
  </si>
  <si>
    <t>Penalty goals</t>
  </si>
  <si>
    <t>Dropped goals</t>
  </si>
  <si>
    <t>McGarry Aidan</t>
  </si>
  <si>
    <t>Anderson Ewan</t>
  </si>
  <si>
    <t>McLaren Finlay</t>
  </si>
  <si>
    <t>Charlie Greaves</t>
  </si>
  <si>
    <t>Pen</t>
  </si>
  <si>
    <t>Ewan Anderson</t>
  </si>
  <si>
    <t>Angus Cameron</t>
  </si>
  <si>
    <t>Adam Young</t>
  </si>
  <si>
    <t>Elliot Weir</t>
  </si>
  <si>
    <t>Adam Dunford</t>
  </si>
  <si>
    <t>Emin Thaqi</t>
  </si>
  <si>
    <t>Gabriele Piccione</t>
  </si>
  <si>
    <t>Patrick Spence</t>
  </si>
  <si>
    <t>Harley Kearney</t>
  </si>
  <si>
    <t>Matthew Urwin</t>
  </si>
  <si>
    <t>Ewan Russell</t>
  </si>
  <si>
    <t>Yousuf Shaheen</t>
  </si>
  <si>
    <t>Jaheem Thomas</t>
  </si>
  <si>
    <t>Thomas Jaheem</t>
  </si>
  <si>
    <t>Oluwafemi Taiwo</t>
  </si>
  <si>
    <t>Robbie Dale</t>
  </si>
  <si>
    <t>Stewart Black</t>
  </si>
  <si>
    <t>Dylan McTaggart</t>
  </si>
  <si>
    <t>Ruairidh Cowan</t>
  </si>
  <si>
    <t>Murray McNeill</t>
  </si>
  <si>
    <t>Ben Keeley</t>
  </si>
  <si>
    <t>Jack Thomson</t>
  </si>
  <si>
    <t>Aaron Bell</t>
  </si>
  <si>
    <t>Alasdair Padmanabhan</t>
  </si>
  <si>
    <t>Aidan McGarry</t>
  </si>
  <si>
    <t>Finlay McLaren</t>
  </si>
  <si>
    <t>Macaulay Myles</t>
  </si>
  <si>
    <t>Ben Taylor</t>
  </si>
  <si>
    <t>Taylor Ben</t>
  </si>
  <si>
    <t>Michael Black</t>
  </si>
  <si>
    <t>Black Michael</t>
  </si>
  <si>
    <t>Highland</t>
  </si>
  <si>
    <t>U18 National Club Conference (1st-3rd)</t>
  </si>
  <si>
    <t>Meggatland</t>
  </si>
  <si>
    <t>U18 National Youth Cup</t>
  </si>
  <si>
    <t>Canal Park</t>
  </si>
  <si>
    <t>Cameron Louden</t>
  </si>
  <si>
    <t>Louden Cameron</t>
  </si>
  <si>
    <t>Waugh Campbell</t>
  </si>
  <si>
    <t>Scott Kelly</t>
  </si>
  <si>
    <t>Marcus Dierikx</t>
  </si>
  <si>
    <t>Campbell Waugh</t>
  </si>
  <si>
    <t>Kelly Scott</t>
  </si>
  <si>
    <t>Dierikx Marcus</t>
  </si>
  <si>
    <t>Myles Macaulay</t>
  </si>
  <si>
    <t>Matthew Unwin</t>
  </si>
  <si>
    <t>Jonathan Taiwo</t>
  </si>
  <si>
    <t>Unwin Matthew</t>
  </si>
  <si>
    <t>Taiwo Jonathan</t>
  </si>
  <si>
    <t>Peebles</t>
  </si>
  <si>
    <t>The Gytes</t>
  </si>
  <si>
    <t>Lomond and Helensburgh</t>
  </si>
  <si>
    <t>Andrew Williamson</t>
  </si>
  <si>
    <t>Lomond / Helensburgh</t>
  </si>
  <si>
    <t>West U18 Youth Cup</t>
  </si>
  <si>
    <t>Dalziel</t>
  </si>
  <si>
    <t>Away</t>
  </si>
  <si>
    <t>McLaughlin Scott</t>
  </si>
  <si>
    <t>Scott McLaughlin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</si>
</sst>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_);[Red]\(0\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1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1" fontId="4" fillId="3" borderId="0" xfId="0" applyNumberFormat="1" applyFont="1" applyFill="1"/>
    <xf numFmtId="1" fontId="4" fillId="0" borderId="1" xfId="0" applyNumberFormat="1" applyFont="1" applyBorder="1"/>
    <xf numFmtId="10" fontId="4" fillId="0" borderId="0" xfId="0" applyNumberFormat="1" applyFont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1" fontId="9" fillId="0" borderId="0" xfId="0" applyNumberFormat="1" applyFont="1"/>
    <xf numFmtId="164" fontId="9" fillId="0" borderId="0" xfId="0" applyNumberFormat="1" applyFont="1"/>
    <xf numFmtId="164" fontId="9" fillId="4" borderId="0" xfId="0" applyNumberFormat="1" applyFont="1" applyFill="1"/>
    <xf numFmtId="0" fontId="8" fillId="0" borderId="0" xfId="0" applyFont="1"/>
    <xf numFmtId="0" fontId="8" fillId="0" borderId="0" xfId="0" applyFont="1" applyAlignment="1">
      <alignment textRotation="90"/>
    </xf>
    <xf numFmtId="164" fontId="9" fillId="2" borderId="0" xfId="0" applyNumberFormat="1" applyFont="1" applyFill="1"/>
    <xf numFmtId="165" fontId="4" fillId="0" borderId="0" xfId="0" applyNumberFormat="1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textRotation="90"/>
    </xf>
    <xf numFmtId="1" fontId="4" fillId="5" borderId="0" xfId="0" applyNumberFormat="1" applyFont="1" applyFill="1"/>
    <xf numFmtId="0" fontId="12" fillId="6" borderId="0" xfId="0" applyFont="1" applyFill="1" applyAlignment="1">
      <alignment textRotation="90"/>
    </xf>
    <xf numFmtId="0" fontId="12" fillId="7" borderId="0" xfId="0" applyFont="1" applyFill="1" applyAlignment="1">
      <alignment textRotation="90"/>
    </xf>
    <xf numFmtId="1" fontId="4" fillId="8" borderId="0" xfId="0" applyNumberFormat="1" applyFont="1" applyFill="1"/>
    <xf numFmtId="0" fontId="4" fillId="4" borderId="0" xfId="0" applyFont="1" applyFill="1"/>
    <xf numFmtId="0" fontId="4" fillId="2" borderId="0" xfId="0" applyFont="1" applyFill="1"/>
    <xf numFmtId="0" fontId="4" fillId="0" borderId="1" xfId="0" applyFont="1" applyBorder="1"/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4" fillId="4" borderId="0" xfId="0" applyNumberFormat="1" applyFont="1" applyFill="1"/>
    <xf numFmtId="1" fontId="4" fillId="2" borderId="0" xfId="0" applyNumberFormat="1" applyFont="1" applyFill="1"/>
    <xf numFmtId="1" fontId="4" fillId="8" borderId="1" xfId="0" applyNumberFormat="1" applyFont="1" applyFill="1" applyBorder="1"/>
    <xf numFmtId="1" fontId="4" fillId="5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14C9-24BC-4BE7-9CFA-8DDF3130DDAC}">
  <dimension ref="A1:P71"/>
  <sheetViews>
    <sheetView topLeftCell="A8" workbookViewId="0">
      <selection activeCell="D21" sqref="D21"/>
    </sheetView>
  </sheetViews>
  <sheetFormatPr baseColWidth="10" defaultColWidth="8.83203125" defaultRowHeight="21" x14ac:dyDescent="0.25"/>
  <cols>
    <col min="1" max="1" width="9.33203125" style="6" bestFit="1" customWidth="1"/>
    <col min="2" max="2" width="37" style="6" bestFit="1" customWidth="1"/>
    <col min="3" max="3" width="45" style="6" bestFit="1" customWidth="1"/>
    <col min="4" max="4" width="29.33203125" style="6" bestFit="1" customWidth="1"/>
    <col min="5" max="5" width="31.1640625" style="6" bestFit="1" customWidth="1"/>
    <col min="6" max="7" width="9.1640625" style="6" bestFit="1" customWidth="1"/>
    <col min="8" max="8" width="9.33203125" style="6" bestFit="1" customWidth="1"/>
    <col min="9" max="9" width="9.6640625" style="6" bestFit="1" customWidth="1"/>
    <col min="10" max="10" width="12.83203125" style="6" bestFit="1" customWidth="1"/>
    <col min="11" max="11" width="8.83203125" style="6"/>
    <col min="12" max="13" width="9" style="6" bestFit="1" customWidth="1"/>
    <col min="14" max="16" width="8.83203125" style="18"/>
  </cols>
  <sheetData>
    <row r="1" spans="1:16" ht="24" x14ac:dyDescent="0.3">
      <c r="A1" s="27" t="s">
        <v>67</v>
      </c>
    </row>
    <row r="2" spans="1:16" ht="24" x14ac:dyDescent="0.3">
      <c r="A2" s="28"/>
    </row>
    <row r="3" spans="1:16" ht="24" x14ac:dyDescent="0.3">
      <c r="A3" s="27" t="s">
        <v>42</v>
      </c>
    </row>
    <row r="4" spans="1:16" ht="24" x14ac:dyDescent="0.3">
      <c r="A4" s="28"/>
    </row>
    <row r="5" spans="1:16" ht="24" x14ac:dyDescent="0.3">
      <c r="A5" s="27" t="s">
        <v>21</v>
      </c>
    </row>
    <row r="6" spans="1:16" x14ac:dyDescent="0.25">
      <c r="F6" s="45" t="s">
        <v>8</v>
      </c>
      <c r="G6" s="45"/>
      <c r="H6" s="45" t="s">
        <v>9</v>
      </c>
      <c r="I6" s="45"/>
      <c r="J6" s="13" t="s">
        <v>10</v>
      </c>
      <c r="L6" s="45"/>
      <c r="M6" s="45"/>
    </row>
    <row r="7" spans="1:16" s="1" customFormat="1" x14ac:dyDescent="0.25">
      <c r="A7" s="13"/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4</v>
      </c>
      <c r="I7" s="13" t="s">
        <v>5</v>
      </c>
      <c r="J7" s="13" t="s">
        <v>11</v>
      </c>
      <c r="K7" s="13"/>
      <c r="L7" s="13"/>
      <c r="M7" s="13"/>
      <c r="N7" s="19"/>
      <c r="O7" s="19"/>
      <c r="P7" s="19"/>
    </row>
    <row r="9" spans="1:16" x14ac:dyDescent="0.25">
      <c r="A9" s="7">
        <v>1</v>
      </c>
      <c r="B9" s="30">
        <v>44800</v>
      </c>
      <c r="C9" s="6" t="s">
        <v>43</v>
      </c>
      <c r="D9" s="6" t="s">
        <v>44</v>
      </c>
      <c r="E9" s="6" t="s">
        <v>6</v>
      </c>
      <c r="F9" s="7">
        <v>20</v>
      </c>
      <c r="G9" s="7">
        <v>14</v>
      </c>
      <c r="H9" s="7">
        <f>+F9</f>
        <v>20</v>
      </c>
      <c r="I9" s="7">
        <f>+G9</f>
        <v>14</v>
      </c>
      <c r="J9" s="7">
        <f>+H9-I9</f>
        <v>6</v>
      </c>
    </row>
    <row r="10" spans="1:16" x14ac:dyDescent="0.25">
      <c r="A10" s="7">
        <v>2</v>
      </c>
      <c r="B10" s="30">
        <f>+B9+7</f>
        <v>44807</v>
      </c>
      <c r="C10" s="6" t="s">
        <v>43</v>
      </c>
      <c r="D10" s="6" t="s">
        <v>68</v>
      </c>
      <c r="E10" s="6" t="s">
        <v>7</v>
      </c>
      <c r="F10" s="7">
        <v>51</v>
      </c>
      <c r="G10" s="7">
        <v>13</v>
      </c>
      <c r="H10" s="7">
        <f t="shared" ref="H10:I10" si="0">+H9+F10</f>
        <v>71</v>
      </c>
      <c r="I10" s="7">
        <f t="shared" si="0"/>
        <v>27</v>
      </c>
      <c r="J10" s="7">
        <f t="shared" ref="J10" si="1">+H10-I10</f>
        <v>44</v>
      </c>
    </row>
    <row r="11" spans="1:16" x14ac:dyDescent="0.25">
      <c r="A11" s="7">
        <v>3</v>
      </c>
      <c r="B11" s="30">
        <f>+B10+14</f>
        <v>44821</v>
      </c>
      <c r="C11" s="6" t="s">
        <v>43</v>
      </c>
      <c r="D11" s="6" t="s">
        <v>70</v>
      </c>
      <c r="E11" s="6" t="s">
        <v>72</v>
      </c>
      <c r="F11" s="7">
        <v>24</v>
      </c>
      <c r="G11" s="7">
        <v>17</v>
      </c>
      <c r="H11" s="7">
        <f t="shared" ref="H11" si="2">+H10+F11</f>
        <v>95</v>
      </c>
      <c r="I11" s="7">
        <f t="shared" ref="I11" si="3">+I10+G11</f>
        <v>44</v>
      </c>
      <c r="J11" s="7">
        <f t="shared" ref="J11" si="4">+H11-I11</f>
        <v>51</v>
      </c>
    </row>
    <row r="12" spans="1:16" x14ac:dyDescent="0.25">
      <c r="A12" s="7">
        <v>4</v>
      </c>
      <c r="B12" s="30">
        <f t="shared" ref="B12:B13" si="5">+B11+7</f>
        <v>44828</v>
      </c>
      <c r="C12" s="6" t="s">
        <v>43</v>
      </c>
      <c r="D12" s="6" t="s">
        <v>71</v>
      </c>
      <c r="E12" s="6" t="s">
        <v>6</v>
      </c>
      <c r="F12" s="7">
        <v>57</v>
      </c>
      <c r="G12" s="7">
        <v>8</v>
      </c>
      <c r="H12" s="7">
        <f t="shared" ref="H12" si="6">+H11+F12</f>
        <v>152</v>
      </c>
      <c r="I12" s="7">
        <f t="shared" ref="I12" si="7">+I11+G12</f>
        <v>52</v>
      </c>
      <c r="J12" s="7">
        <f t="shared" ref="J12" si="8">+H12-I12</f>
        <v>100</v>
      </c>
    </row>
    <row r="13" spans="1:16" x14ac:dyDescent="0.25">
      <c r="A13" s="7">
        <v>5</v>
      </c>
      <c r="B13" s="30">
        <f t="shared" si="5"/>
        <v>44835</v>
      </c>
      <c r="C13" s="6" t="s">
        <v>43</v>
      </c>
      <c r="D13" s="6" t="s">
        <v>69</v>
      </c>
      <c r="E13" s="6" t="s">
        <v>6</v>
      </c>
      <c r="F13" s="7">
        <v>10</v>
      </c>
      <c r="G13" s="7">
        <v>33</v>
      </c>
      <c r="H13" s="7">
        <f t="shared" ref="H13" si="9">+H12+F13</f>
        <v>162</v>
      </c>
      <c r="I13" s="7">
        <f t="shared" ref="I13" si="10">+I12+G13</f>
        <v>85</v>
      </c>
      <c r="J13" s="7">
        <f t="shared" ref="J13" si="11">+H13-I13</f>
        <v>77</v>
      </c>
    </row>
    <row r="14" spans="1:16" x14ac:dyDescent="0.25">
      <c r="A14" s="7">
        <v>6</v>
      </c>
      <c r="B14" s="30">
        <f>+B13+35</f>
        <v>44870</v>
      </c>
      <c r="C14" s="6" t="s">
        <v>112</v>
      </c>
      <c r="D14" s="6" t="s">
        <v>69</v>
      </c>
      <c r="E14" s="6" t="s">
        <v>113</v>
      </c>
      <c r="F14" s="7">
        <v>7</v>
      </c>
      <c r="G14" s="7">
        <v>45</v>
      </c>
      <c r="H14" s="7"/>
      <c r="I14" s="7"/>
      <c r="J14" s="7"/>
    </row>
    <row r="15" spans="1:16" x14ac:dyDescent="0.25">
      <c r="A15" s="7">
        <v>7</v>
      </c>
      <c r="B15" s="30">
        <f>+B14+7</f>
        <v>44877</v>
      </c>
      <c r="C15" s="6" t="s">
        <v>114</v>
      </c>
      <c r="D15" s="6" t="s">
        <v>111</v>
      </c>
      <c r="E15" s="6" t="s">
        <v>115</v>
      </c>
      <c r="F15" s="7">
        <v>34</v>
      </c>
      <c r="G15" s="7">
        <v>19</v>
      </c>
      <c r="H15" s="7"/>
      <c r="I15" s="7"/>
      <c r="J15" s="7"/>
    </row>
    <row r="16" spans="1:16" x14ac:dyDescent="0.25">
      <c r="A16" s="7">
        <v>8</v>
      </c>
      <c r="B16" s="30">
        <f>+B15+14</f>
        <v>44891</v>
      </c>
      <c r="C16" s="6" t="s">
        <v>114</v>
      </c>
      <c r="D16" s="6" t="s">
        <v>129</v>
      </c>
      <c r="E16" s="6" t="s">
        <v>130</v>
      </c>
      <c r="F16" s="7">
        <v>5</v>
      </c>
      <c r="G16" s="7">
        <v>33</v>
      </c>
      <c r="H16" s="7"/>
      <c r="I16" s="7"/>
      <c r="J16" s="7"/>
    </row>
    <row r="17" spans="1:10" x14ac:dyDescent="0.25">
      <c r="A17" s="7">
        <v>9</v>
      </c>
      <c r="B17" s="30">
        <f>+B16+63</f>
        <v>44954</v>
      </c>
      <c r="C17" s="6" t="s">
        <v>134</v>
      </c>
      <c r="D17" s="6" t="s">
        <v>131</v>
      </c>
      <c r="E17" s="6" t="s">
        <v>136</v>
      </c>
      <c r="F17" s="7">
        <v>50</v>
      </c>
      <c r="G17" s="7">
        <v>0</v>
      </c>
      <c r="H17" s="7"/>
      <c r="I17" s="7"/>
      <c r="J17" s="7"/>
    </row>
    <row r="18" spans="1:10" x14ac:dyDescent="0.25">
      <c r="A18" s="7">
        <v>10</v>
      </c>
      <c r="B18" s="30">
        <v>44989</v>
      </c>
      <c r="C18" s="6" t="s">
        <v>134</v>
      </c>
      <c r="D18" s="6" t="s">
        <v>135</v>
      </c>
      <c r="E18" s="6" t="s">
        <v>6</v>
      </c>
      <c r="F18" s="7">
        <v>52</v>
      </c>
      <c r="G18" s="7">
        <v>15</v>
      </c>
      <c r="H18" s="7"/>
      <c r="I18" s="7"/>
      <c r="J18" s="7"/>
    </row>
    <row r="19" spans="1:10" x14ac:dyDescent="0.25">
      <c r="A19" s="7"/>
      <c r="F19" s="7"/>
      <c r="G19" s="7"/>
      <c r="H19" s="7"/>
      <c r="I19" s="7"/>
      <c r="J19" s="7"/>
    </row>
    <row r="20" spans="1:10" x14ac:dyDescent="0.25">
      <c r="A20" s="7"/>
      <c r="B20" s="8"/>
      <c r="F20" s="7"/>
      <c r="G20" s="7"/>
      <c r="H20" s="7"/>
      <c r="I20" s="7"/>
      <c r="J20" s="7"/>
    </row>
    <row r="21" spans="1:10" x14ac:dyDescent="0.25">
      <c r="A21" s="7"/>
      <c r="B21" s="8"/>
      <c r="F21" s="7"/>
      <c r="G21" s="7"/>
      <c r="H21" s="7"/>
      <c r="I21" s="7"/>
      <c r="J21" s="7"/>
    </row>
    <row r="22" spans="1:10" x14ac:dyDescent="0.25">
      <c r="A22" s="7"/>
      <c r="B22" s="9"/>
      <c r="D22" s="10"/>
      <c r="F22" s="26"/>
      <c r="G22" s="26"/>
      <c r="H22" s="26"/>
      <c r="I22" s="26"/>
      <c r="J22" s="26"/>
    </row>
    <row r="23" spans="1:10" x14ac:dyDescent="0.25">
      <c r="A23" s="7"/>
      <c r="B23" s="9"/>
      <c r="D23" s="10"/>
      <c r="F23" s="26"/>
      <c r="G23" s="26"/>
      <c r="H23" s="26"/>
      <c r="I23" s="26"/>
      <c r="J23" s="26"/>
    </row>
    <row r="24" spans="1:10" x14ac:dyDescent="0.25">
      <c r="A24" s="7"/>
      <c r="B24" s="9"/>
      <c r="D24" s="10"/>
      <c r="F24" s="26"/>
      <c r="G24" s="26"/>
      <c r="H24" s="26"/>
      <c r="I24" s="26"/>
      <c r="J24" s="26"/>
    </row>
    <row r="25" spans="1:10" x14ac:dyDescent="0.25">
      <c r="A25" s="7"/>
      <c r="B25" s="9"/>
      <c r="D25" s="10"/>
      <c r="F25" s="26"/>
      <c r="G25" s="26"/>
      <c r="H25" s="26"/>
      <c r="I25" s="26"/>
      <c r="J25" s="26"/>
    </row>
    <row r="26" spans="1:10" x14ac:dyDescent="0.25">
      <c r="A26" s="7"/>
      <c r="B26" s="8"/>
      <c r="F26" s="26"/>
      <c r="G26" s="26"/>
      <c r="H26" s="26"/>
      <c r="I26" s="26"/>
      <c r="J26" s="26"/>
    </row>
    <row r="27" spans="1:10" x14ac:dyDescent="0.25">
      <c r="A27" s="7"/>
      <c r="B27" s="8"/>
      <c r="F27" s="26"/>
      <c r="G27" s="26"/>
      <c r="H27" s="26"/>
      <c r="I27" s="26"/>
      <c r="J27" s="26"/>
    </row>
    <row r="28" spans="1:10" x14ac:dyDescent="0.25">
      <c r="A28" s="7"/>
      <c r="B28" s="8"/>
      <c r="F28" s="26"/>
      <c r="G28" s="26"/>
      <c r="H28" s="26"/>
      <c r="I28" s="26"/>
      <c r="J28" s="26"/>
    </row>
    <row r="29" spans="1:10" x14ac:dyDescent="0.25">
      <c r="A29" s="7"/>
      <c r="B29" s="8"/>
      <c r="F29" s="26"/>
      <c r="G29" s="26"/>
      <c r="H29" s="26"/>
      <c r="I29" s="26"/>
      <c r="J29" s="26"/>
    </row>
    <row r="30" spans="1:10" x14ac:dyDescent="0.25">
      <c r="A30" s="7"/>
      <c r="B30" s="8"/>
      <c r="F30" s="26"/>
      <c r="G30" s="26"/>
      <c r="H30" s="26"/>
      <c r="I30" s="26"/>
      <c r="J30" s="26"/>
    </row>
    <row r="31" spans="1:10" x14ac:dyDescent="0.25">
      <c r="A31" s="7"/>
      <c r="B31" s="8"/>
      <c r="F31" s="26"/>
      <c r="G31" s="26"/>
      <c r="H31" s="26"/>
      <c r="I31" s="26"/>
      <c r="J31" s="26"/>
    </row>
    <row r="32" spans="1:10" x14ac:dyDescent="0.25">
      <c r="A32" s="7"/>
      <c r="B32" s="8"/>
      <c r="F32" s="26"/>
      <c r="G32" s="26"/>
      <c r="H32" s="26"/>
      <c r="I32" s="26"/>
      <c r="J32" s="26"/>
    </row>
    <row r="33" spans="1:10" x14ac:dyDescent="0.25">
      <c r="A33" s="7"/>
      <c r="B33" s="8"/>
      <c r="F33" s="26"/>
      <c r="G33" s="26"/>
      <c r="H33" s="26"/>
      <c r="I33" s="26"/>
      <c r="J33" s="26"/>
    </row>
    <row r="34" spans="1:10" x14ac:dyDescent="0.25">
      <c r="A34" s="7"/>
      <c r="B34" s="8"/>
      <c r="F34" s="7"/>
      <c r="G34" s="7"/>
      <c r="H34" s="7"/>
      <c r="I34" s="7"/>
      <c r="J34" s="7"/>
    </row>
    <row r="35" spans="1:10" x14ac:dyDescent="0.25">
      <c r="A35" s="7"/>
      <c r="B35" s="8"/>
      <c r="F35" s="7"/>
      <c r="G35" s="7"/>
      <c r="H35" s="7"/>
      <c r="I35" s="7"/>
      <c r="J35" s="7"/>
    </row>
    <row r="36" spans="1:10" x14ac:dyDescent="0.25">
      <c r="A36" s="7"/>
      <c r="B36" s="8"/>
      <c r="F36" s="7"/>
      <c r="G36" s="7"/>
      <c r="H36" s="7"/>
      <c r="I36" s="7"/>
      <c r="J36" s="7"/>
    </row>
    <row r="37" spans="1:10" x14ac:dyDescent="0.25">
      <c r="A37" s="7"/>
      <c r="B37" s="8"/>
      <c r="F37" s="7"/>
      <c r="G37" s="7"/>
      <c r="H37" s="7"/>
      <c r="I37" s="7"/>
      <c r="J37" s="7"/>
    </row>
    <row r="38" spans="1:10" x14ac:dyDescent="0.25">
      <c r="A38" s="7"/>
      <c r="B38" s="8"/>
      <c r="F38" s="7"/>
      <c r="G38" s="7"/>
      <c r="H38" s="7"/>
      <c r="I38" s="7"/>
      <c r="J38" s="7"/>
    </row>
    <row r="39" spans="1:10" x14ac:dyDescent="0.25">
      <c r="B39" s="8"/>
      <c r="F39" s="7"/>
      <c r="G39" s="7"/>
      <c r="H39" s="7"/>
      <c r="I39" s="7"/>
      <c r="J39" s="7"/>
    </row>
    <row r="40" spans="1:10" x14ac:dyDescent="0.25">
      <c r="B40" s="8"/>
      <c r="F40" s="7"/>
      <c r="G40" s="7"/>
      <c r="H40" s="7"/>
      <c r="I40" s="7"/>
      <c r="J40" s="7"/>
    </row>
    <row r="41" spans="1:10" x14ac:dyDescent="0.25">
      <c r="B41" s="8"/>
      <c r="F41" s="7"/>
      <c r="G41" s="7"/>
      <c r="H41" s="7"/>
      <c r="I41" s="7"/>
      <c r="J41" s="7"/>
    </row>
    <row r="42" spans="1:10" x14ac:dyDescent="0.25">
      <c r="B42" s="8"/>
      <c r="F42" s="7"/>
      <c r="G42" s="7"/>
      <c r="H42" s="7"/>
      <c r="I42" s="7"/>
      <c r="J42" s="7"/>
    </row>
    <row r="43" spans="1:10" x14ac:dyDescent="0.25">
      <c r="B43" s="8"/>
      <c r="F43" s="7"/>
      <c r="G43" s="7"/>
      <c r="H43" s="7"/>
      <c r="I43" s="7"/>
      <c r="J43" s="7"/>
    </row>
    <row r="44" spans="1:10" x14ac:dyDescent="0.25">
      <c r="B44" s="8"/>
      <c r="F44" s="7"/>
      <c r="G44" s="7"/>
      <c r="H44" s="7"/>
      <c r="I44" s="7"/>
      <c r="J44" s="7"/>
    </row>
    <row r="45" spans="1:10" x14ac:dyDescent="0.25">
      <c r="B45" s="8"/>
      <c r="F45" s="7"/>
      <c r="G45" s="7"/>
      <c r="H45" s="7"/>
      <c r="I45" s="7"/>
      <c r="J45" s="7"/>
    </row>
    <row r="46" spans="1:10" x14ac:dyDescent="0.25">
      <c r="B46" s="8"/>
      <c r="F46" s="7"/>
      <c r="G46" s="7"/>
      <c r="H46" s="7"/>
      <c r="I46" s="7"/>
      <c r="J46" s="7"/>
    </row>
    <row r="47" spans="1:10" x14ac:dyDescent="0.25">
      <c r="B47" s="8"/>
      <c r="F47" s="7"/>
      <c r="G47" s="7"/>
      <c r="H47" s="7"/>
      <c r="I47" s="7"/>
      <c r="J47" s="7"/>
    </row>
    <row r="48" spans="1:10" x14ac:dyDescent="0.25">
      <c r="B48" s="8"/>
      <c r="F48" s="7"/>
      <c r="G48" s="7"/>
      <c r="H48" s="7"/>
      <c r="I48" s="7"/>
      <c r="J48" s="7"/>
    </row>
    <row r="49" spans="2:10" x14ac:dyDescent="0.25">
      <c r="B49" s="8"/>
      <c r="F49" s="7"/>
      <c r="G49" s="7"/>
      <c r="H49" s="7"/>
      <c r="I49" s="7"/>
      <c r="J49" s="7"/>
    </row>
    <row r="50" spans="2:10" x14ac:dyDescent="0.25">
      <c r="B50" s="8"/>
      <c r="F50" s="7"/>
      <c r="G50" s="7"/>
      <c r="H50" s="7"/>
      <c r="I50" s="7"/>
      <c r="J50" s="7"/>
    </row>
    <row r="51" spans="2:10" x14ac:dyDescent="0.25">
      <c r="B51" s="8"/>
      <c r="F51" s="7"/>
      <c r="G51" s="7"/>
      <c r="H51" s="7"/>
      <c r="I51" s="7"/>
      <c r="J51" s="7"/>
    </row>
    <row r="52" spans="2:10" x14ac:dyDescent="0.25">
      <c r="B52" s="8"/>
    </row>
    <row r="53" spans="2:10" x14ac:dyDescent="0.25">
      <c r="B53" s="8"/>
    </row>
    <row r="54" spans="2:10" x14ac:dyDescent="0.25">
      <c r="B54" s="8"/>
    </row>
    <row r="55" spans="2:10" x14ac:dyDescent="0.25">
      <c r="B55" s="8"/>
    </row>
    <row r="56" spans="2:10" x14ac:dyDescent="0.25">
      <c r="B56" s="8"/>
    </row>
    <row r="57" spans="2:10" x14ac:dyDescent="0.25">
      <c r="B57" s="8"/>
    </row>
    <row r="58" spans="2:10" x14ac:dyDescent="0.25">
      <c r="B58" s="8"/>
    </row>
    <row r="59" spans="2:10" x14ac:dyDescent="0.25">
      <c r="B59" s="8"/>
    </row>
    <row r="60" spans="2:10" x14ac:dyDescent="0.25">
      <c r="B60" s="8"/>
    </row>
    <row r="61" spans="2:10" x14ac:dyDescent="0.25">
      <c r="B61" s="8"/>
    </row>
    <row r="62" spans="2:10" x14ac:dyDescent="0.25">
      <c r="B62" s="8"/>
    </row>
    <row r="63" spans="2:10" x14ac:dyDescent="0.25">
      <c r="B63" s="8"/>
    </row>
    <row r="64" spans="2:10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</sheetData>
  <mergeCells count="3">
    <mergeCell ref="F6:G6"/>
    <mergeCell ref="H6:I6"/>
    <mergeCell ref="L6:M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6164-51D6-4EE6-965A-45C87AD9A8BA}">
  <dimension ref="A1:BW64"/>
  <sheetViews>
    <sheetView topLeftCell="A10" workbookViewId="0">
      <selection activeCell="AQ19" sqref="AQ19"/>
    </sheetView>
  </sheetViews>
  <sheetFormatPr baseColWidth="10" defaultColWidth="8.83203125" defaultRowHeight="21" x14ac:dyDescent="0.25"/>
  <cols>
    <col min="1" max="1" width="9" style="18" bestFit="1" customWidth="1"/>
    <col min="2" max="2" width="33.83203125" style="18" bestFit="1" customWidth="1"/>
    <col min="3" max="3" width="29.33203125" style="18" bestFit="1" customWidth="1"/>
    <col min="4" max="43" width="5.6640625" style="6" customWidth="1"/>
    <col min="44" max="49" width="5.6640625" style="18" customWidth="1"/>
    <col min="50" max="75" width="8.83203125" style="18"/>
  </cols>
  <sheetData>
    <row r="1" spans="1:75" ht="24" x14ac:dyDescent="0.3">
      <c r="A1" s="27" t="s">
        <v>67</v>
      </c>
    </row>
    <row r="2" spans="1:75" ht="24" x14ac:dyDescent="0.3">
      <c r="A2" s="28"/>
    </row>
    <row r="3" spans="1:75" ht="24" x14ac:dyDescent="0.3">
      <c r="A3" s="27" t="s">
        <v>42</v>
      </c>
    </row>
    <row r="4" spans="1:75" ht="24" x14ac:dyDescent="0.3">
      <c r="A4" s="28"/>
    </row>
    <row r="5" spans="1:75" ht="24" x14ac:dyDescent="0.3">
      <c r="A5" s="27" t="s">
        <v>20</v>
      </c>
    </row>
    <row r="9" spans="1:75" s="3" customFormat="1" ht="168" x14ac:dyDescent="0.25">
      <c r="A9" s="19"/>
      <c r="B9" s="19" t="s">
        <v>0</v>
      </c>
      <c r="C9" s="19" t="s">
        <v>2</v>
      </c>
      <c r="D9" s="31" t="s">
        <v>94</v>
      </c>
      <c r="E9" s="31" t="s">
        <v>81</v>
      </c>
      <c r="F9" s="31" t="s">
        <v>82</v>
      </c>
      <c r="G9" s="31" t="s">
        <v>95</v>
      </c>
      <c r="H9" s="31" t="s">
        <v>84</v>
      </c>
      <c r="I9" s="31" t="s">
        <v>87</v>
      </c>
      <c r="J9" s="31" t="s">
        <v>85</v>
      </c>
      <c r="K9" s="31" t="s">
        <v>83</v>
      </c>
      <c r="L9" s="31" t="s">
        <v>96</v>
      </c>
      <c r="M9" s="31" t="s">
        <v>78</v>
      </c>
      <c r="N9" s="31" t="s">
        <v>86</v>
      </c>
      <c r="O9" s="31" t="s">
        <v>91</v>
      </c>
      <c r="P9" s="31" t="s">
        <v>89</v>
      </c>
      <c r="Q9" s="31" t="s">
        <v>97</v>
      </c>
      <c r="R9" s="31" t="s">
        <v>98</v>
      </c>
      <c r="S9" s="31" t="s">
        <v>99</v>
      </c>
      <c r="T9" s="31" t="s">
        <v>100</v>
      </c>
      <c r="U9" s="31" t="s">
        <v>101</v>
      </c>
      <c r="V9" s="31" t="s">
        <v>90</v>
      </c>
      <c r="W9" s="31" t="s">
        <v>88</v>
      </c>
      <c r="X9" s="31" t="s">
        <v>102</v>
      </c>
      <c r="Y9" s="31" t="s">
        <v>103</v>
      </c>
      <c r="Z9" s="31" t="s">
        <v>104</v>
      </c>
      <c r="AA9" s="31" t="s">
        <v>80</v>
      </c>
      <c r="AB9" s="31" t="s">
        <v>105</v>
      </c>
      <c r="AC9" s="31" t="s">
        <v>92</v>
      </c>
      <c r="AD9" s="31" t="s">
        <v>106</v>
      </c>
      <c r="AE9" s="31" t="s">
        <v>107</v>
      </c>
      <c r="AF9" s="31" t="s">
        <v>109</v>
      </c>
      <c r="AG9" s="31" t="s">
        <v>116</v>
      </c>
      <c r="AH9" s="31" t="s">
        <v>121</v>
      </c>
      <c r="AI9" s="31" t="s">
        <v>119</v>
      </c>
      <c r="AJ9" s="31" t="s">
        <v>120</v>
      </c>
      <c r="AK9" s="31" t="s">
        <v>132</v>
      </c>
      <c r="AL9" s="31" t="s">
        <v>138</v>
      </c>
      <c r="AM9" s="31"/>
      <c r="AN9" s="31"/>
      <c r="AO9" s="31"/>
      <c r="AP9" s="31"/>
      <c r="AQ9" s="31"/>
      <c r="AR9" s="24"/>
      <c r="AS9" s="24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</row>
    <row r="11" spans="1:75" x14ac:dyDescent="0.25">
      <c r="A11" s="20">
        <v>1</v>
      </c>
      <c r="B11" s="30">
        <v>44800</v>
      </c>
      <c r="C11" s="6" t="s">
        <v>44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6">
        <v>8</v>
      </c>
      <c r="L11" s="6">
        <v>9</v>
      </c>
      <c r="M11" s="6">
        <v>10</v>
      </c>
      <c r="N11" s="6">
        <v>11</v>
      </c>
      <c r="O11" s="6">
        <v>12</v>
      </c>
      <c r="P11" s="6">
        <v>13</v>
      </c>
      <c r="Q11" s="6">
        <v>14</v>
      </c>
      <c r="R11" s="6">
        <v>15</v>
      </c>
      <c r="S11" s="6">
        <v>16</v>
      </c>
      <c r="T11" s="6">
        <v>17</v>
      </c>
      <c r="U11" s="6">
        <v>18</v>
      </c>
      <c r="V11" s="6">
        <v>19</v>
      </c>
      <c r="W11" s="6">
        <v>20</v>
      </c>
      <c r="X11" s="6">
        <v>21</v>
      </c>
      <c r="Y11" s="6">
        <v>22</v>
      </c>
    </row>
    <row r="12" spans="1:75" x14ac:dyDescent="0.25">
      <c r="A12" s="20">
        <v>2</v>
      </c>
      <c r="B12" s="30">
        <f>+B11+7</f>
        <v>44807</v>
      </c>
      <c r="C12" s="6" t="s">
        <v>68</v>
      </c>
      <c r="D12" s="6">
        <v>18</v>
      </c>
      <c r="E12" s="6">
        <v>2</v>
      </c>
      <c r="F12" s="6">
        <v>3</v>
      </c>
      <c r="G12" s="6">
        <v>4</v>
      </c>
      <c r="H12" s="6">
        <v>5</v>
      </c>
      <c r="I12" s="6">
        <v>12</v>
      </c>
      <c r="J12" s="6">
        <v>6</v>
      </c>
      <c r="K12" s="6">
        <v>8</v>
      </c>
      <c r="L12" s="6">
        <v>9</v>
      </c>
      <c r="M12" s="6">
        <v>10</v>
      </c>
      <c r="N12" s="6">
        <v>20</v>
      </c>
      <c r="Q12" s="6">
        <v>14</v>
      </c>
      <c r="R12" s="6">
        <v>15</v>
      </c>
      <c r="S12" s="6">
        <v>16</v>
      </c>
      <c r="T12" s="6">
        <v>17</v>
      </c>
      <c r="U12" s="6">
        <v>13</v>
      </c>
      <c r="V12" s="6">
        <v>11</v>
      </c>
      <c r="W12" s="6">
        <v>22</v>
      </c>
      <c r="X12" s="6">
        <v>21</v>
      </c>
      <c r="Z12" s="6">
        <v>7</v>
      </c>
      <c r="AA12" s="6">
        <v>1</v>
      </c>
      <c r="AB12" s="6">
        <v>19</v>
      </c>
    </row>
    <row r="13" spans="1:75" x14ac:dyDescent="0.25">
      <c r="A13" s="20">
        <v>3</v>
      </c>
      <c r="B13" s="30">
        <f>+B12+14</f>
        <v>44821</v>
      </c>
      <c r="C13" s="6" t="s">
        <v>70</v>
      </c>
      <c r="D13" s="6">
        <v>16</v>
      </c>
      <c r="E13" s="6">
        <v>2</v>
      </c>
      <c r="F13" s="6">
        <v>3</v>
      </c>
      <c r="H13" s="6">
        <v>5</v>
      </c>
      <c r="I13" s="6">
        <v>8</v>
      </c>
      <c r="J13" s="6">
        <v>6</v>
      </c>
      <c r="K13" s="6">
        <v>4</v>
      </c>
      <c r="M13" s="6">
        <v>12</v>
      </c>
      <c r="N13" s="6">
        <v>7</v>
      </c>
      <c r="O13" s="6">
        <v>13</v>
      </c>
      <c r="P13" s="6">
        <v>10</v>
      </c>
      <c r="R13" s="6">
        <v>15</v>
      </c>
      <c r="T13" s="6">
        <v>17</v>
      </c>
      <c r="U13" s="6">
        <v>20</v>
      </c>
      <c r="V13" s="6">
        <v>11</v>
      </c>
      <c r="W13" s="6">
        <v>9</v>
      </c>
      <c r="X13" s="6">
        <v>21</v>
      </c>
      <c r="Z13" s="6">
        <v>18</v>
      </c>
      <c r="AA13" s="6">
        <v>1</v>
      </c>
      <c r="AB13" s="6">
        <v>19</v>
      </c>
      <c r="AC13" s="6">
        <v>14</v>
      </c>
    </row>
    <row r="14" spans="1:75" x14ac:dyDescent="0.25">
      <c r="A14" s="20">
        <v>4</v>
      </c>
      <c r="B14" s="30">
        <f t="shared" ref="B14:B15" si="0">+B13+7</f>
        <v>44828</v>
      </c>
      <c r="C14" s="6" t="s">
        <v>71</v>
      </c>
      <c r="D14" s="6">
        <v>16</v>
      </c>
      <c r="E14" s="6">
        <v>2</v>
      </c>
      <c r="F14" s="6">
        <v>3</v>
      </c>
      <c r="G14" s="6">
        <v>5</v>
      </c>
      <c r="I14" s="6">
        <v>8</v>
      </c>
      <c r="J14" s="6">
        <v>6</v>
      </c>
      <c r="K14" s="6">
        <v>4</v>
      </c>
      <c r="M14" s="6">
        <v>12</v>
      </c>
      <c r="N14" s="6">
        <v>17</v>
      </c>
      <c r="O14" s="6">
        <v>13</v>
      </c>
      <c r="P14" s="6">
        <v>10</v>
      </c>
      <c r="R14" s="6">
        <v>15</v>
      </c>
      <c r="U14" s="6">
        <v>20</v>
      </c>
      <c r="V14" s="6">
        <v>11</v>
      </c>
      <c r="W14" s="6">
        <v>22</v>
      </c>
      <c r="X14" s="6">
        <v>21</v>
      </c>
      <c r="Z14" s="6">
        <v>18</v>
      </c>
      <c r="AA14" s="6">
        <v>1</v>
      </c>
      <c r="AB14" s="6">
        <v>19</v>
      </c>
      <c r="AC14" s="6">
        <v>14</v>
      </c>
      <c r="AD14" s="6">
        <v>7</v>
      </c>
      <c r="AE14" s="6">
        <v>9</v>
      </c>
    </row>
    <row r="15" spans="1:75" x14ac:dyDescent="0.25">
      <c r="A15" s="20">
        <v>5</v>
      </c>
      <c r="B15" s="30">
        <f t="shared" si="0"/>
        <v>44835</v>
      </c>
      <c r="C15" s="6" t="s">
        <v>69</v>
      </c>
      <c r="D15" s="6">
        <v>16</v>
      </c>
      <c r="E15" s="6">
        <v>2</v>
      </c>
      <c r="F15" s="6">
        <v>3</v>
      </c>
      <c r="G15" s="6">
        <v>5</v>
      </c>
      <c r="I15" s="6">
        <v>12</v>
      </c>
      <c r="J15" s="6">
        <v>6</v>
      </c>
      <c r="K15" s="6">
        <v>4</v>
      </c>
      <c r="M15" s="6">
        <v>10</v>
      </c>
      <c r="N15" s="6">
        <v>11</v>
      </c>
      <c r="O15" s="6">
        <v>8</v>
      </c>
      <c r="Q15" s="6">
        <v>20</v>
      </c>
      <c r="S15" s="6">
        <v>17</v>
      </c>
      <c r="T15" s="6">
        <v>18</v>
      </c>
      <c r="U15" s="6">
        <v>13</v>
      </c>
      <c r="V15" s="6">
        <v>15</v>
      </c>
      <c r="W15" s="6">
        <v>22</v>
      </c>
      <c r="X15" s="6">
        <v>21</v>
      </c>
      <c r="Z15" s="6">
        <v>7</v>
      </c>
      <c r="AA15" s="6">
        <v>1</v>
      </c>
      <c r="AB15" s="6">
        <v>19</v>
      </c>
      <c r="AC15" s="6">
        <v>14</v>
      </c>
      <c r="AF15" s="6">
        <v>9</v>
      </c>
    </row>
    <row r="16" spans="1:75" x14ac:dyDescent="0.25">
      <c r="A16" s="20">
        <v>6</v>
      </c>
      <c r="B16" s="30">
        <f>+B15+35</f>
        <v>44870</v>
      </c>
      <c r="C16" s="6" t="s">
        <v>69</v>
      </c>
      <c r="E16" s="6">
        <v>2</v>
      </c>
      <c r="F16" s="6">
        <v>3</v>
      </c>
      <c r="H16" s="6">
        <v>4</v>
      </c>
      <c r="J16" s="6">
        <v>6</v>
      </c>
      <c r="K16" s="6">
        <v>8</v>
      </c>
      <c r="L16" s="6">
        <v>10</v>
      </c>
      <c r="M16" s="6">
        <v>12</v>
      </c>
      <c r="N16" s="6">
        <v>19</v>
      </c>
      <c r="O16" s="6">
        <v>7</v>
      </c>
      <c r="R16" s="6">
        <v>15</v>
      </c>
      <c r="S16" s="6">
        <v>17</v>
      </c>
      <c r="T16" s="6">
        <v>18</v>
      </c>
      <c r="U16" s="6">
        <v>21</v>
      </c>
      <c r="V16" s="6">
        <v>14</v>
      </c>
      <c r="W16" s="6">
        <v>22</v>
      </c>
      <c r="AA16" s="6">
        <v>1</v>
      </c>
      <c r="AB16" s="6">
        <v>5</v>
      </c>
      <c r="AC16" s="6">
        <v>11</v>
      </c>
      <c r="AG16" s="6">
        <v>9</v>
      </c>
      <c r="AH16" s="6">
        <v>13</v>
      </c>
      <c r="AI16" s="6">
        <v>16</v>
      </c>
      <c r="AJ16" s="6">
        <v>20</v>
      </c>
    </row>
    <row r="17" spans="1:38" x14ac:dyDescent="0.25">
      <c r="A17" s="20">
        <v>7</v>
      </c>
      <c r="B17" s="30">
        <f>+B16+7</f>
        <v>44877</v>
      </c>
      <c r="C17" s="6" t="s">
        <v>111</v>
      </c>
      <c r="E17" s="6">
        <v>2</v>
      </c>
      <c r="F17" s="6">
        <v>3</v>
      </c>
      <c r="H17" s="6">
        <v>4</v>
      </c>
      <c r="I17" s="6">
        <v>8</v>
      </c>
      <c r="J17" s="6">
        <v>6</v>
      </c>
      <c r="K17" s="6">
        <v>5</v>
      </c>
      <c r="L17" s="6">
        <v>10</v>
      </c>
      <c r="N17" s="6">
        <v>7</v>
      </c>
      <c r="O17" s="6">
        <v>12</v>
      </c>
      <c r="R17" s="6">
        <v>15</v>
      </c>
      <c r="S17" s="6">
        <v>17</v>
      </c>
      <c r="T17" s="6">
        <v>19</v>
      </c>
      <c r="U17" s="6">
        <v>13</v>
      </c>
      <c r="V17" s="6">
        <v>14</v>
      </c>
      <c r="W17" s="6">
        <v>20</v>
      </c>
      <c r="X17" s="6">
        <v>21</v>
      </c>
      <c r="AA17" s="6">
        <v>1</v>
      </c>
      <c r="AB17" s="6">
        <v>18</v>
      </c>
      <c r="AC17" s="6">
        <v>11</v>
      </c>
      <c r="AG17" s="6">
        <v>9</v>
      </c>
      <c r="AI17" s="6">
        <v>16</v>
      </c>
      <c r="AJ17" s="6">
        <v>22</v>
      </c>
    </row>
    <row r="18" spans="1:38" x14ac:dyDescent="0.25">
      <c r="A18" s="20">
        <v>8</v>
      </c>
      <c r="B18" s="30">
        <f>+B17+14</f>
        <v>44891</v>
      </c>
      <c r="C18" s="6" t="s">
        <v>129</v>
      </c>
      <c r="E18" s="6">
        <v>2</v>
      </c>
      <c r="F18" s="6">
        <v>3</v>
      </c>
      <c r="G18" s="6">
        <v>5</v>
      </c>
      <c r="H18" s="6">
        <v>4</v>
      </c>
      <c r="I18" s="6">
        <v>8</v>
      </c>
      <c r="J18" s="6">
        <v>6</v>
      </c>
      <c r="K18" s="6">
        <v>19</v>
      </c>
      <c r="L18" s="6">
        <v>10</v>
      </c>
      <c r="N18" s="6">
        <v>7</v>
      </c>
      <c r="O18" s="6">
        <v>12</v>
      </c>
      <c r="Q18" s="6">
        <v>13</v>
      </c>
      <c r="R18" s="6">
        <v>15</v>
      </c>
      <c r="S18" s="6">
        <v>17</v>
      </c>
      <c r="U18" s="6">
        <v>21</v>
      </c>
      <c r="V18" s="6">
        <v>14</v>
      </c>
      <c r="W18" s="6">
        <v>20</v>
      </c>
      <c r="AA18" s="6">
        <v>1</v>
      </c>
      <c r="AB18" s="6">
        <v>18</v>
      </c>
      <c r="AC18" s="6">
        <v>11</v>
      </c>
      <c r="AG18" s="6">
        <v>9</v>
      </c>
      <c r="AI18" s="6">
        <v>16</v>
      </c>
      <c r="AJ18" s="6">
        <v>22</v>
      </c>
    </row>
    <row r="19" spans="1:38" x14ac:dyDescent="0.25">
      <c r="A19" s="20">
        <v>9</v>
      </c>
      <c r="B19" s="30">
        <f>+B18+63</f>
        <v>44954</v>
      </c>
      <c r="C19" s="6" t="s">
        <v>131</v>
      </c>
      <c r="E19" s="6">
        <v>2</v>
      </c>
      <c r="F19" s="6">
        <v>7</v>
      </c>
      <c r="G19" s="6">
        <v>8</v>
      </c>
      <c r="H19" s="6">
        <v>4</v>
      </c>
      <c r="L19" s="6">
        <v>15</v>
      </c>
      <c r="N19" s="6">
        <v>12</v>
      </c>
      <c r="S19" s="6">
        <v>5</v>
      </c>
      <c r="U19" s="6">
        <v>6</v>
      </c>
      <c r="V19" s="6">
        <v>10</v>
      </c>
      <c r="X19" s="6">
        <v>14</v>
      </c>
      <c r="AA19" s="6">
        <v>3</v>
      </c>
      <c r="AC19" s="6">
        <v>13</v>
      </c>
      <c r="AE19" s="6">
        <v>16</v>
      </c>
      <c r="AG19" s="6">
        <v>9</v>
      </c>
      <c r="AI19" s="6">
        <v>1</v>
      </c>
      <c r="AK19" s="6">
        <v>11</v>
      </c>
    </row>
    <row r="20" spans="1:38" x14ac:dyDescent="0.25">
      <c r="A20" s="20">
        <v>10</v>
      </c>
      <c r="B20" s="30">
        <v>44989</v>
      </c>
      <c r="C20" s="6" t="s">
        <v>135</v>
      </c>
      <c r="E20" s="6">
        <v>2</v>
      </c>
      <c r="F20" s="6">
        <v>3</v>
      </c>
      <c r="G20" s="6">
        <v>8</v>
      </c>
      <c r="J20" s="6">
        <v>19</v>
      </c>
      <c r="K20" s="6">
        <v>4</v>
      </c>
      <c r="N20" s="6">
        <v>20</v>
      </c>
      <c r="O20" s="6">
        <v>21</v>
      </c>
      <c r="Q20" s="6">
        <v>14</v>
      </c>
      <c r="R20" s="6">
        <v>12</v>
      </c>
      <c r="S20" s="6">
        <v>5</v>
      </c>
      <c r="T20" s="6">
        <v>18</v>
      </c>
      <c r="U20" s="6">
        <v>6</v>
      </c>
      <c r="V20" s="6">
        <v>10</v>
      </c>
      <c r="X20" s="6">
        <v>15</v>
      </c>
      <c r="Y20" s="6">
        <v>17</v>
      </c>
      <c r="AB20" s="6">
        <v>7</v>
      </c>
      <c r="AC20" s="6">
        <v>13</v>
      </c>
      <c r="AG20" s="6">
        <v>9</v>
      </c>
      <c r="AI20" s="6">
        <v>1</v>
      </c>
      <c r="AK20" s="6">
        <v>11</v>
      </c>
      <c r="AL20" s="6">
        <v>16</v>
      </c>
    </row>
    <row r="21" spans="1:38" x14ac:dyDescent="0.25">
      <c r="A21" s="20"/>
      <c r="B21" s="30"/>
      <c r="C21" s="6"/>
    </row>
    <row r="22" spans="1:38" x14ac:dyDescent="0.25">
      <c r="A22" s="20"/>
      <c r="B22" s="21"/>
    </row>
    <row r="23" spans="1:38" x14ac:dyDescent="0.25">
      <c r="A23" s="20"/>
      <c r="C23" s="22" t="s">
        <v>22</v>
      </c>
      <c r="D23" s="36">
        <f>COUNT(D11:D20)-D25</f>
        <v>1</v>
      </c>
      <c r="E23" s="36">
        <f t="shared" ref="E23:AC23" si="1">COUNT(E11:E20)-E25</f>
        <v>10</v>
      </c>
      <c r="F23" s="36">
        <f t="shared" si="1"/>
        <v>10</v>
      </c>
      <c r="G23" s="36">
        <f t="shared" si="1"/>
        <v>7</v>
      </c>
      <c r="H23" s="36">
        <f t="shared" si="1"/>
        <v>7</v>
      </c>
      <c r="I23" s="36">
        <f t="shared" si="1"/>
        <v>7</v>
      </c>
      <c r="J23" s="36">
        <f t="shared" si="1"/>
        <v>8</v>
      </c>
      <c r="K23" s="36">
        <f t="shared" si="1"/>
        <v>8</v>
      </c>
      <c r="L23" s="36">
        <f t="shared" si="1"/>
        <v>6</v>
      </c>
      <c r="M23" s="36">
        <f t="shared" si="1"/>
        <v>6</v>
      </c>
      <c r="N23" s="36">
        <f t="shared" si="1"/>
        <v>6</v>
      </c>
      <c r="O23" s="36">
        <f t="shared" si="1"/>
        <v>7</v>
      </c>
      <c r="P23" s="36">
        <f t="shared" si="1"/>
        <v>3</v>
      </c>
      <c r="Q23" s="36">
        <f t="shared" si="1"/>
        <v>4</v>
      </c>
      <c r="R23" s="36">
        <f t="shared" si="1"/>
        <v>8</v>
      </c>
      <c r="S23" s="36">
        <f t="shared" si="1"/>
        <v>2</v>
      </c>
      <c r="U23" s="36">
        <f t="shared" si="1"/>
        <v>5</v>
      </c>
      <c r="V23" s="36">
        <f t="shared" si="1"/>
        <v>9</v>
      </c>
      <c r="W23" s="36">
        <f t="shared" si="1"/>
        <v>1</v>
      </c>
      <c r="X23" s="36">
        <f t="shared" si="1"/>
        <v>2</v>
      </c>
      <c r="Z23" s="36">
        <f t="shared" si="1"/>
        <v>2</v>
      </c>
      <c r="AA23" s="36">
        <f t="shared" si="1"/>
        <v>8</v>
      </c>
      <c r="AB23" s="36">
        <f t="shared" si="1"/>
        <v>2</v>
      </c>
      <c r="AC23" s="36">
        <f t="shared" si="1"/>
        <v>8</v>
      </c>
      <c r="AD23" s="36">
        <f t="shared" ref="AD23:AE23" si="2">COUNT(AD11:AD20)-AD25</f>
        <v>1</v>
      </c>
      <c r="AE23" s="36">
        <f t="shared" si="2"/>
        <v>1</v>
      </c>
      <c r="AF23" s="36">
        <f t="shared" ref="AF23:AG23" si="3">COUNT(AF11:AF20)-AF25</f>
        <v>1</v>
      </c>
      <c r="AG23" s="36">
        <f t="shared" si="3"/>
        <v>5</v>
      </c>
      <c r="AH23" s="36">
        <f t="shared" ref="AH23:AI23" si="4">COUNT(AH11:AH20)-AH25</f>
        <v>1</v>
      </c>
      <c r="AI23" s="36">
        <f t="shared" si="4"/>
        <v>2</v>
      </c>
      <c r="AK23" s="36">
        <f t="shared" ref="AK23" si="5">COUNT(AK11:AK20)-AK25</f>
        <v>2</v>
      </c>
    </row>
    <row r="24" spans="1:38" x14ac:dyDescent="0.25">
      <c r="A24" s="20"/>
      <c r="B24" s="21"/>
    </row>
    <row r="25" spans="1:38" x14ac:dyDescent="0.25">
      <c r="A25" s="20"/>
      <c r="C25" s="25" t="s">
        <v>23</v>
      </c>
      <c r="D25" s="37">
        <v>4</v>
      </c>
      <c r="J25" s="37">
        <v>1</v>
      </c>
      <c r="K25" s="37">
        <v>1</v>
      </c>
      <c r="N25" s="37">
        <v>4</v>
      </c>
      <c r="O25" s="37">
        <v>1</v>
      </c>
      <c r="Q25" s="37">
        <v>1</v>
      </c>
      <c r="S25" s="37">
        <v>6</v>
      </c>
      <c r="T25" s="37">
        <v>7</v>
      </c>
      <c r="U25" s="37">
        <v>5</v>
      </c>
      <c r="V25" s="37">
        <v>1</v>
      </c>
      <c r="W25" s="37">
        <v>7</v>
      </c>
      <c r="X25" s="37">
        <v>6</v>
      </c>
      <c r="Y25" s="37">
        <v>2</v>
      </c>
      <c r="Z25" s="37">
        <v>2</v>
      </c>
      <c r="AB25" s="37">
        <v>6</v>
      </c>
      <c r="AE25" s="37">
        <v>1</v>
      </c>
      <c r="AI25" s="37">
        <v>3</v>
      </c>
      <c r="AJ25" s="37">
        <v>3</v>
      </c>
      <c r="AL25" s="37">
        <v>1</v>
      </c>
    </row>
    <row r="26" spans="1:38" x14ac:dyDescent="0.25">
      <c r="A26" s="20"/>
      <c r="B26" s="21"/>
    </row>
    <row r="27" spans="1:38" x14ac:dyDescent="0.25">
      <c r="A27" s="20"/>
      <c r="B27" s="21"/>
    </row>
    <row r="28" spans="1:38" ht="22" thickBot="1" x14ac:dyDescent="0.3">
      <c r="A28" s="20"/>
      <c r="B28" s="21"/>
      <c r="C28" s="18" t="s">
        <v>41</v>
      </c>
      <c r="D28" s="38">
        <f>+D23+D25</f>
        <v>5</v>
      </c>
      <c r="E28" s="38">
        <f t="shared" ref="E28:AC28" si="6">+E23+E25</f>
        <v>10</v>
      </c>
      <c r="F28" s="38">
        <f t="shared" si="6"/>
        <v>10</v>
      </c>
      <c r="G28" s="38">
        <f t="shared" si="6"/>
        <v>7</v>
      </c>
      <c r="H28" s="38">
        <f t="shared" si="6"/>
        <v>7</v>
      </c>
      <c r="I28" s="38">
        <f t="shared" si="6"/>
        <v>7</v>
      </c>
      <c r="J28" s="38">
        <f t="shared" si="6"/>
        <v>9</v>
      </c>
      <c r="K28" s="38">
        <f t="shared" si="6"/>
        <v>9</v>
      </c>
      <c r="L28" s="38">
        <f t="shared" si="6"/>
        <v>6</v>
      </c>
      <c r="M28" s="38">
        <f t="shared" si="6"/>
        <v>6</v>
      </c>
      <c r="N28" s="38">
        <f t="shared" si="6"/>
        <v>10</v>
      </c>
      <c r="O28" s="38">
        <f t="shared" si="6"/>
        <v>8</v>
      </c>
      <c r="P28" s="38">
        <f t="shared" si="6"/>
        <v>3</v>
      </c>
      <c r="Q28" s="38">
        <f t="shared" si="6"/>
        <v>5</v>
      </c>
      <c r="R28" s="38">
        <f t="shared" si="6"/>
        <v>8</v>
      </c>
      <c r="S28" s="38">
        <f t="shared" si="6"/>
        <v>8</v>
      </c>
      <c r="T28" s="38">
        <f t="shared" si="6"/>
        <v>7</v>
      </c>
      <c r="U28" s="38">
        <f t="shared" si="6"/>
        <v>10</v>
      </c>
      <c r="V28" s="38">
        <f t="shared" si="6"/>
        <v>10</v>
      </c>
      <c r="W28" s="38">
        <f t="shared" si="6"/>
        <v>8</v>
      </c>
      <c r="X28" s="38">
        <f t="shared" si="6"/>
        <v>8</v>
      </c>
      <c r="Y28" s="38">
        <f t="shared" si="6"/>
        <v>2</v>
      </c>
      <c r="Z28" s="38">
        <f t="shared" si="6"/>
        <v>4</v>
      </c>
      <c r="AA28" s="38">
        <f t="shared" si="6"/>
        <v>8</v>
      </c>
      <c r="AB28" s="38">
        <f t="shared" si="6"/>
        <v>8</v>
      </c>
      <c r="AC28" s="38">
        <f t="shared" si="6"/>
        <v>8</v>
      </c>
      <c r="AD28" s="38">
        <f t="shared" ref="AD28:AE28" si="7">+AD23+AD25</f>
        <v>1</v>
      </c>
      <c r="AE28" s="38">
        <f t="shared" si="7"/>
        <v>2</v>
      </c>
      <c r="AF28" s="38">
        <f t="shared" ref="AF28:AG28" si="8">+AF23+AF25</f>
        <v>1</v>
      </c>
      <c r="AG28" s="38">
        <f t="shared" si="8"/>
        <v>5</v>
      </c>
      <c r="AH28" s="38">
        <f t="shared" ref="AH28:AI28" si="9">+AH23+AH25</f>
        <v>1</v>
      </c>
      <c r="AI28" s="38">
        <f t="shared" si="9"/>
        <v>5</v>
      </c>
      <c r="AJ28" s="38">
        <f t="shared" ref="AJ28:AK28" si="10">+AJ23+AJ25</f>
        <v>3</v>
      </c>
      <c r="AK28" s="38">
        <f t="shared" si="10"/>
        <v>2</v>
      </c>
      <c r="AL28" s="38">
        <f t="shared" ref="AL28" si="11">+AL23+AL25</f>
        <v>1</v>
      </c>
    </row>
    <row r="29" spans="1:38" ht="22" thickTop="1" x14ac:dyDescent="0.25">
      <c r="A29" s="20"/>
      <c r="B29" s="21"/>
    </row>
    <row r="30" spans="1:38" x14ac:dyDescent="0.25">
      <c r="A30" s="20"/>
      <c r="B30" s="21"/>
    </row>
    <row r="31" spans="1:38" x14ac:dyDescent="0.25">
      <c r="A31" s="20"/>
      <c r="B31" s="21"/>
    </row>
    <row r="32" spans="1:38" x14ac:dyDescent="0.25">
      <c r="B32" s="21"/>
    </row>
    <row r="33" spans="2:2" x14ac:dyDescent="0.25">
      <c r="B33" s="21"/>
    </row>
    <row r="34" spans="2:2" x14ac:dyDescent="0.25">
      <c r="B34" s="21"/>
    </row>
    <row r="35" spans="2:2" x14ac:dyDescent="0.25">
      <c r="B35" s="21"/>
    </row>
    <row r="36" spans="2:2" x14ac:dyDescent="0.25">
      <c r="B36" s="21"/>
    </row>
    <row r="37" spans="2:2" x14ac:dyDescent="0.25">
      <c r="B37" s="21"/>
    </row>
    <row r="38" spans="2:2" x14ac:dyDescent="0.25">
      <c r="B38" s="21"/>
    </row>
    <row r="39" spans="2:2" x14ac:dyDescent="0.25">
      <c r="B39" s="21"/>
    </row>
    <row r="40" spans="2:2" x14ac:dyDescent="0.25">
      <c r="B40" s="21"/>
    </row>
    <row r="41" spans="2:2" x14ac:dyDescent="0.25">
      <c r="B41" s="21"/>
    </row>
    <row r="42" spans="2:2" x14ac:dyDescent="0.25">
      <c r="B42" s="21"/>
    </row>
    <row r="43" spans="2:2" x14ac:dyDescent="0.25">
      <c r="B43" s="21"/>
    </row>
    <row r="44" spans="2:2" x14ac:dyDescent="0.25">
      <c r="B44" s="21"/>
    </row>
    <row r="45" spans="2:2" x14ac:dyDescent="0.25">
      <c r="B45" s="21"/>
    </row>
    <row r="46" spans="2:2" x14ac:dyDescent="0.25">
      <c r="B46" s="21"/>
    </row>
    <row r="47" spans="2:2" x14ac:dyDescent="0.25">
      <c r="B47" s="21"/>
    </row>
    <row r="48" spans="2:2" x14ac:dyDescent="0.25">
      <c r="B48" s="21"/>
    </row>
    <row r="49" spans="2:2" x14ac:dyDescent="0.25">
      <c r="B49" s="21"/>
    </row>
    <row r="50" spans="2:2" x14ac:dyDescent="0.25">
      <c r="B50" s="21"/>
    </row>
    <row r="51" spans="2:2" x14ac:dyDescent="0.25">
      <c r="B51" s="21"/>
    </row>
    <row r="52" spans="2:2" x14ac:dyDescent="0.25">
      <c r="B52" s="21"/>
    </row>
    <row r="53" spans="2:2" x14ac:dyDescent="0.25">
      <c r="B53" s="21"/>
    </row>
    <row r="54" spans="2:2" x14ac:dyDescent="0.25">
      <c r="B54" s="21"/>
    </row>
    <row r="55" spans="2:2" x14ac:dyDescent="0.25">
      <c r="B55" s="21"/>
    </row>
    <row r="56" spans="2:2" x14ac:dyDescent="0.25">
      <c r="B56" s="21"/>
    </row>
    <row r="57" spans="2:2" x14ac:dyDescent="0.25">
      <c r="B57" s="21"/>
    </row>
    <row r="58" spans="2:2" x14ac:dyDescent="0.25">
      <c r="B58" s="21"/>
    </row>
    <row r="59" spans="2:2" x14ac:dyDescent="0.25">
      <c r="B59" s="21"/>
    </row>
    <row r="60" spans="2:2" x14ac:dyDescent="0.25">
      <c r="B60" s="21"/>
    </row>
    <row r="61" spans="2:2" x14ac:dyDescent="0.25">
      <c r="B61" s="21"/>
    </row>
    <row r="62" spans="2:2" x14ac:dyDescent="0.25">
      <c r="B62" s="21"/>
    </row>
    <row r="63" spans="2:2" x14ac:dyDescent="0.25">
      <c r="B63" s="21"/>
    </row>
    <row r="64" spans="2:2" x14ac:dyDescent="0.25">
      <c r="B64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515A-E7D0-4BDE-8FA1-F861BB5E84B8}">
  <dimension ref="A1:AA54"/>
  <sheetViews>
    <sheetView tabSelected="1" topLeftCell="H21" workbookViewId="0">
      <selection activeCell="K45" sqref="K45"/>
    </sheetView>
  </sheetViews>
  <sheetFormatPr baseColWidth="10" defaultColWidth="8.83203125" defaultRowHeight="21" x14ac:dyDescent="0.25"/>
  <cols>
    <col min="1" max="1" width="8.83203125" style="6"/>
    <col min="2" max="2" width="30.83203125" style="6" bestFit="1" customWidth="1"/>
    <col min="3" max="3" width="8.83203125" style="6"/>
    <col min="4" max="4" width="12.1640625" style="6" bestFit="1" customWidth="1"/>
    <col min="5" max="5" width="8.83203125" style="6"/>
    <col min="6" max="6" width="14" style="6" bestFit="1" customWidth="1"/>
    <col min="7" max="8" width="8.83203125" style="6"/>
    <col min="9" max="9" width="14" style="6" bestFit="1" customWidth="1"/>
    <col min="10" max="12" width="8.83203125" style="6"/>
    <col min="13" max="13" width="28" style="6" bestFit="1" customWidth="1"/>
    <col min="14" max="14" width="8.83203125" style="6"/>
    <col min="15" max="15" width="12.1640625" style="6" bestFit="1" customWidth="1"/>
    <col min="16" max="16" width="8.83203125" style="6"/>
    <col min="17" max="17" width="14" style="6" bestFit="1" customWidth="1"/>
    <col min="18" max="19" width="8.83203125" style="6"/>
    <col min="20" max="20" width="14" style="6" bestFit="1" customWidth="1"/>
    <col min="21" max="27" width="8.83203125" style="6"/>
  </cols>
  <sheetData>
    <row r="1" spans="1:20" ht="24" x14ac:dyDescent="0.3">
      <c r="A1" s="27" t="s">
        <v>67</v>
      </c>
    </row>
    <row r="2" spans="1:20" ht="24" x14ac:dyDescent="0.3">
      <c r="A2" s="28"/>
    </row>
    <row r="3" spans="1:20" ht="24" x14ac:dyDescent="0.3">
      <c r="A3" s="27" t="s">
        <v>42</v>
      </c>
    </row>
    <row r="4" spans="1:20" ht="24" x14ac:dyDescent="0.3">
      <c r="A4" s="28"/>
    </row>
    <row r="5" spans="1:20" ht="24" x14ac:dyDescent="0.3">
      <c r="A5" s="27" t="s">
        <v>30</v>
      </c>
    </row>
    <row r="7" spans="1:20" x14ac:dyDescent="0.25">
      <c r="D7" s="11"/>
      <c r="E7" s="11"/>
      <c r="F7" s="11"/>
      <c r="G7" s="11"/>
      <c r="H7" s="11"/>
      <c r="I7" s="13" t="s">
        <v>27</v>
      </c>
      <c r="O7" s="11"/>
      <c r="P7" s="11"/>
      <c r="Q7" s="11"/>
      <c r="R7" s="11"/>
      <c r="S7" s="11"/>
      <c r="T7" s="13" t="s">
        <v>27</v>
      </c>
    </row>
    <row r="8" spans="1:20" x14ac:dyDescent="0.25">
      <c r="D8" s="39" t="s">
        <v>31</v>
      </c>
      <c r="E8" s="13"/>
      <c r="F8" s="40" t="s">
        <v>32</v>
      </c>
      <c r="G8" s="11"/>
      <c r="H8" s="11"/>
      <c r="I8" s="13" t="s">
        <v>12</v>
      </c>
      <c r="O8" s="39" t="s">
        <v>31</v>
      </c>
      <c r="P8" s="13"/>
      <c r="Q8" s="40" t="s">
        <v>32</v>
      </c>
      <c r="R8" s="11"/>
      <c r="S8" s="11"/>
      <c r="T8" s="13" t="s">
        <v>12</v>
      </c>
    </row>
    <row r="10" spans="1:20" x14ac:dyDescent="0.25">
      <c r="A10" s="6">
        <v>1</v>
      </c>
      <c r="B10" s="4" t="s">
        <v>76</v>
      </c>
      <c r="D10" s="41">
        <f>+Teams!AA23</f>
        <v>8</v>
      </c>
      <c r="E10" s="7"/>
      <c r="F10" s="42">
        <f>+Teams!AA25</f>
        <v>0</v>
      </c>
      <c r="G10" s="7"/>
      <c r="H10" s="7"/>
      <c r="I10" s="12">
        <f>+D10+F10</f>
        <v>8</v>
      </c>
      <c r="J10" s="7"/>
      <c r="K10" s="7"/>
      <c r="L10" s="6">
        <v>1</v>
      </c>
      <c r="M10" s="4" t="s">
        <v>46</v>
      </c>
      <c r="O10" s="41">
        <f>+Teams!E23</f>
        <v>10</v>
      </c>
      <c r="P10" s="7"/>
      <c r="Q10" s="42">
        <f>+Teams!E25</f>
        <v>0</v>
      </c>
      <c r="R10" s="7"/>
      <c r="S10" s="7"/>
      <c r="T10" s="12">
        <f>+O10+Q10</f>
        <v>10</v>
      </c>
    </row>
    <row r="11" spans="1:20" x14ac:dyDescent="0.25">
      <c r="A11" s="6">
        <v>2</v>
      </c>
      <c r="B11" s="4" t="s">
        <v>132</v>
      </c>
      <c r="D11" s="41">
        <f>+Teams!AK23</f>
        <v>2</v>
      </c>
      <c r="E11" s="7"/>
      <c r="F11" s="42">
        <f>+Teams!AK25</f>
        <v>0</v>
      </c>
      <c r="G11" s="7"/>
      <c r="H11" s="7"/>
      <c r="I11" s="12">
        <f>+D11+F11</f>
        <v>2</v>
      </c>
      <c r="J11" s="7"/>
      <c r="K11" s="7"/>
      <c r="L11" s="6">
        <v>2</v>
      </c>
      <c r="M11" s="4" t="s">
        <v>47</v>
      </c>
      <c r="O11" s="41">
        <f>+Teams!F23</f>
        <v>10</v>
      </c>
      <c r="P11" s="7"/>
      <c r="Q11" s="42">
        <f>+Teams!F25</f>
        <v>0</v>
      </c>
      <c r="R11" s="7"/>
      <c r="S11" s="7"/>
      <c r="T11" s="12">
        <f>+O11+Q11</f>
        <v>10</v>
      </c>
    </row>
    <row r="12" spans="1:20" x14ac:dyDescent="0.25">
      <c r="A12" s="6">
        <v>3</v>
      </c>
      <c r="B12" s="4" t="s">
        <v>65</v>
      </c>
      <c r="D12" s="41">
        <f>+Teams!X23</f>
        <v>2</v>
      </c>
      <c r="E12" s="7"/>
      <c r="F12" s="42">
        <f>+Teams!X25</f>
        <v>6</v>
      </c>
      <c r="G12" s="7"/>
      <c r="H12" s="7"/>
      <c r="I12" s="12">
        <f>+D12+F12</f>
        <v>8</v>
      </c>
      <c r="J12" s="7"/>
      <c r="K12" s="7"/>
      <c r="L12" s="6">
        <v>3</v>
      </c>
      <c r="M12" s="4" t="s">
        <v>63</v>
      </c>
      <c r="O12" s="41">
        <f>+Teams!V23</f>
        <v>9</v>
      </c>
      <c r="P12" s="7"/>
      <c r="Q12" s="42">
        <f>+Teams!V25</f>
        <v>1</v>
      </c>
      <c r="R12" s="7"/>
      <c r="S12" s="7"/>
      <c r="T12" s="12">
        <f>+O12+Q12</f>
        <v>10</v>
      </c>
    </row>
    <row r="13" spans="1:20" x14ac:dyDescent="0.25">
      <c r="A13" s="6">
        <v>4</v>
      </c>
      <c r="B13" s="4" t="s">
        <v>110</v>
      </c>
      <c r="D13" s="41">
        <f>+Teams!AF23</f>
        <v>1</v>
      </c>
      <c r="E13" s="7"/>
      <c r="F13" s="42">
        <f>+Teams!AF25</f>
        <v>0</v>
      </c>
      <c r="G13" s="7"/>
      <c r="H13" s="7"/>
      <c r="I13" s="12">
        <f>+D13+F13</f>
        <v>1</v>
      </c>
      <c r="J13" s="7"/>
      <c r="K13" s="7"/>
      <c r="L13" s="6">
        <v>4</v>
      </c>
      <c r="M13" s="4" t="s">
        <v>51</v>
      </c>
      <c r="O13" s="41">
        <f>+Teams!J23</f>
        <v>8</v>
      </c>
      <c r="P13" s="7"/>
      <c r="Q13" s="42">
        <f>+Teams!J25</f>
        <v>1</v>
      </c>
      <c r="R13" s="7"/>
      <c r="S13" s="7"/>
      <c r="T13" s="12">
        <f>+O13+Q13</f>
        <v>9</v>
      </c>
    </row>
    <row r="14" spans="1:20" x14ac:dyDescent="0.25">
      <c r="A14" s="6">
        <v>5</v>
      </c>
      <c r="B14" s="4" t="s">
        <v>53</v>
      </c>
      <c r="D14" s="41">
        <f>+Teams!L23</f>
        <v>6</v>
      </c>
      <c r="E14" s="7"/>
      <c r="F14" s="42">
        <f>+Teams!L25</f>
        <v>0</v>
      </c>
      <c r="G14" s="7"/>
      <c r="H14" s="7"/>
      <c r="I14" s="12">
        <f>+D14+F14</f>
        <v>6</v>
      </c>
      <c r="J14" s="7"/>
      <c r="K14" s="7"/>
      <c r="L14" s="6">
        <v>5</v>
      </c>
      <c r="M14" s="4" t="s">
        <v>52</v>
      </c>
      <c r="O14" s="41">
        <f>+Teams!K23</f>
        <v>8</v>
      </c>
      <c r="P14" s="7"/>
      <c r="Q14" s="42">
        <f>+Teams!K25</f>
        <v>1</v>
      </c>
      <c r="R14" s="7"/>
      <c r="S14" s="7"/>
      <c r="T14" s="12">
        <f>+O14+Q14</f>
        <v>9</v>
      </c>
    </row>
    <row r="15" spans="1:20" x14ac:dyDescent="0.25">
      <c r="A15" s="6">
        <v>6</v>
      </c>
      <c r="B15" s="4" t="s">
        <v>46</v>
      </c>
      <c r="D15" s="41">
        <f>+Teams!E23</f>
        <v>10</v>
      </c>
      <c r="E15" s="7"/>
      <c r="F15" s="42">
        <f>+Teams!E25</f>
        <v>0</v>
      </c>
      <c r="G15" s="7"/>
      <c r="H15" s="7"/>
      <c r="I15" s="12">
        <f>+D15+F15</f>
        <v>10</v>
      </c>
      <c r="J15" s="7"/>
      <c r="K15" s="7"/>
      <c r="L15" s="6">
        <v>6</v>
      </c>
      <c r="M15" s="4" t="s">
        <v>76</v>
      </c>
      <c r="O15" s="41">
        <f>+Teams!AA23</f>
        <v>8</v>
      </c>
      <c r="P15" s="7"/>
      <c r="Q15" s="42">
        <f>+Teams!AA25</f>
        <v>0</v>
      </c>
      <c r="R15" s="7"/>
      <c r="S15" s="7"/>
      <c r="T15" s="12">
        <f>+O15+Q15</f>
        <v>8</v>
      </c>
    </row>
    <row r="16" spans="1:20" x14ac:dyDescent="0.25">
      <c r="A16" s="6">
        <v>7</v>
      </c>
      <c r="B16" s="4" t="s">
        <v>59</v>
      </c>
      <c r="D16" s="41">
        <f>+Teams!R23</f>
        <v>8</v>
      </c>
      <c r="E16" s="7"/>
      <c r="F16" s="42">
        <f>+Teams!R25</f>
        <v>0</v>
      </c>
      <c r="G16" s="7"/>
      <c r="H16" s="7"/>
      <c r="I16" s="12">
        <f>+D16+F16</f>
        <v>8</v>
      </c>
      <c r="J16" s="7"/>
      <c r="K16" s="7"/>
      <c r="L16" s="6">
        <v>7</v>
      </c>
      <c r="M16" s="4" t="s">
        <v>59</v>
      </c>
      <c r="O16" s="41">
        <f>+Teams!R23</f>
        <v>8</v>
      </c>
      <c r="P16" s="7"/>
      <c r="Q16" s="42">
        <f>+Teams!R25</f>
        <v>0</v>
      </c>
      <c r="R16" s="7"/>
      <c r="S16" s="7"/>
      <c r="T16" s="12">
        <f>+O16+Q16</f>
        <v>8</v>
      </c>
    </row>
    <row r="17" spans="1:20" x14ac:dyDescent="0.25">
      <c r="A17" s="6">
        <v>8</v>
      </c>
      <c r="B17" s="4" t="s">
        <v>48</v>
      </c>
      <c r="D17" s="41">
        <f>+Teams!G23</f>
        <v>7</v>
      </c>
      <c r="E17" s="7"/>
      <c r="F17" s="42">
        <f>+Teams!G25</f>
        <v>0</v>
      </c>
      <c r="G17" s="7"/>
      <c r="H17" s="7"/>
      <c r="I17" s="12">
        <f>+D17+F17</f>
        <v>7</v>
      </c>
      <c r="J17" s="7"/>
      <c r="K17" s="7"/>
      <c r="L17" s="6">
        <v>8</v>
      </c>
      <c r="M17" s="4" t="s">
        <v>93</v>
      </c>
      <c r="O17" s="41">
        <f>+Teams!AC23</f>
        <v>8</v>
      </c>
      <c r="P17" s="7"/>
      <c r="Q17" s="42">
        <f>+Teams!AC25</f>
        <v>0</v>
      </c>
      <c r="R17" s="7"/>
      <c r="S17" s="7"/>
      <c r="T17" s="12">
        <f>+O17+Q17</f>
        <v>8</v>
      </c>
    </row>
    <row r="18" spans="1:20" x14ac:dyDescent="0.25">
      <c r="A18" s="6">
        <v>9</v>
      </c>
      <c r="B18" s="4" t="s">
        <v>123</v>
      </c>
      <c r="D18" s="41">
        <f>+Teams!AJ23</f>
        <v>0</v>
      </c>
      <c r="E18" s="7"/>
      <c r="F18" s="42">
        <f>+Teams!AJ25</f>
        <v>3</v>
      </c>
      <c r="G18" s="7"/>
      <c r="H18" s="7"/>
      <c r="I18" s="12">
        <f>+D18+F18</f>
        <v>3</v>
      </c>
      <c r="J18" s="7"/>
      <c r="K18" s="7"/>
      <c r="L18" s="6">
        <v>9</v>
      </c>
      <c r="M18" s="4" t="s">
        <v>56</v>
      </c>
      <c r="O18" s="41">
        <f>+Teams!O23</f>
        <v>7</v>
      </c>
      <c r="P18" s="7"/>
      <c r="Q18" s="42">
        <f>+Teams!O25</f>
        <v>1</v>
      </c>
      <c r="R18" s="7"/>
      <c r="S18" s="7"/>
      <c r="T18" s="12">
        <f>+O18+Q18</f>
        <v>8</v>
      </c>
    </row>
    <row r="19" spans="1:20" x14ac:dyDescent="0.25">
      <c r="A19" s="6">
        <v>10</v>
      </c>
      <c r="B19" s="4" t="s">
        <v>49</v>
      </c>
      <c r="D19" s="41">
        <f>+Teams!H23</f>
        <v>7</v>
      </c>
      <c r="E19" s="7"/>
      <c r="F19" s="42">
        <f>+Teams!H25</f>
        <v>0</v>
      </c>
      <c r="G19" s="7"/>
      <c r="H19" s="7"/>
      <c r="I19" s="12">
        <f>+D19+F19</f>
        <v>7</v>
      </c>
      <c r="J19" s="7"/>
      <c r="K19" s="7"/>
      <c r="L19" s="6">
        <v>10</v>
      </c>
      <c r="M19" s="4" t="s">
        <v>49</v>
      </c>
      <c r="O19" s="41">
        <f>+Teams!H23</f>
        <v>7</v>
      </c>
      <c r="P19" s="7"/>
      <c r="Q19" s="42">
        <f>+Teams!H25</f>
        <v>0</v>
      </c>
      <c r="R19" s="7"/>
      <c r="S19" s="7"/>
      <c r="T19" s="12">
        <f>+O19+Q19</f>
        <v>7</v>
      </c>
    </row>
    <row r="20" spans="1:20" x14ac:dyDescent="0.25">
      <c r="A20" s="6">
        <v>11</v>
      </c>
      <c r="B20" s="4" t="s">
        <v>54</v>
      </c>
      <c r="D20" s="41">
        <f>+Teams!M23</f>
        <v>6</v>
      </c>
      <c r="E20" s="7"/>
      <c r="F20" s="42">
        <f>+Teams!M25</f>
        <v>0</v>
      </c>
      <c r="G20" s="7"/>
      <c r="H20" s="7"/>
      <c r="I20" s="12">
        <f>+D20+F20</f>
        <v>6</v>
      </c>
      <c r="J20" s="7"/>
      <c r="K20" s="7"/>
      <c r="L20" s="6">
        <v>11</v>
      </c>
      <c r="M20" s="4" t="s">
        <v>50</v>
      </c>
      <c r="O20" s="41">
        <f>+Teams!I23</f>
        <v>7</v>
      </c>
      <c r="P20" s="7"/>
      <c r="Q20" s="42">
        <f>+Teams!I25</f>
        <v>0</v>
      </c>
      <c r="R20" s="7"/>
      <c r="S20" s="7"/>
      <c r="T20" s="12">
        <f>+O20+Q20</f>
        <v>7</v>
      </c>
    </row>
    <row r="21" spans="1:20" x14ac:dyDescent="0.25">
      <c r="A21" s="6">
        <v>12</v>
      </c>
      <c r="B21" s="4" t="s">
        <v>64</v>
      </c>
      <c r="D21" s="41">
        <f>+Teams!W23</f>
        <v>1</v>
      </c>
      <c r="E21" s="7"/>
      <c r="F21" s="42">
        <f>+Teams!W25</f>
        <v>7</v>
      </c>
      <c r="G21" s="7"/>
      <c r="H21" s="7"/>
      <c r="I21" s="12">
        <f>+D21+F21</f>
        <v>8</v>
      </c>
      <c r="J21" s="7"/>
      <c r="K21" s="7"/>
      <c r="L21" s="6">
        <v>12</v>
      </c>
      <c r="M21" s="4" t="s">
        <v>55</v>
      </c>
      <c r="O21" s="41">
        <f>+Teams!N23</f>
        <v>6</v>
      </c>
      <c r="P21" s="7"/>
      <c r="Q21" s="42">
        <f>+Teams!N25</f>
        <v>4</v>
      </c>
      <c r="R21" s="7"/>
      <c r="S21" s="7"/>
      <c r="T21" s="12">
        <f>+O21+Q21</f>
        <v>10</v>
      </c>
    </row>
    <row r="22" spans="1:20" x14ac:dyDescent="0.25">
      <c r="A22" s="6">
        <v>13</v>
      </c>
      <c r="B22" s="4" t="s">
        <v>61</v>
      </c>
      <c r="D22" s="41">
        <f>+Teams!T23</f>
        <v>0</v>
      </c>
      <c r="E22" s="7"/>
      <c r="F22" s="42">
        <f>+Teams!T25</f>
        <v>7</v>
      </c>
      <c r="G22" s="7"/>
      <c r="H22" s="7"/>
      <c r="I22" s="12">
        <f>+D22+F22</f>
        <v>7</v>
      </c>
      <c r="J22" s="7"/>
      <c r="K22" s="7"/>
      <c r="L22" s="6">
        <v>13</v>
      </c>
      <c r="M22" s="4" t="s">
        <v>53</v>
      </c>
      <c r="O22" s="41">
        <f>+Teams!L23</f>
        <v>6</v>
      </c>
      <c r="P22" s="7"/>
      <c r="Q22" s="42">
        <f>+Teams!L25</f>
        <v>0</v>
      </c>
      <c r="R22" s="7"/>
      <c r="S22" s="7"/>
      <c r="T22" s="12">
        <f>+O22+Q22</f>
        <v>6</v>
      </c>
    </row>
    <row r="23" spans="1:20" x14ac:dyDescent="0.25">
      <c r="A23" s="6">
        <v>14</v>
      </c>
      <c r="B23" s="4" t="s">
        <v>122</v>
      </c>
      <c r="D23" s="41">
        <f>+Teams!AI23</f>
        <v>2</v>
      </c>
      <c r="E23" s="7"/>
      <c r="F23" s="42">
        <f>+Teams!AI25</f>
        <v>3</v>
      </c>
      <c r="G23" s="7"/>
      <c r="H23" s="7"/>
      <c r="I23" s="12">
        <f>+D23+F23</f>
        <v>5</v>
      </c>
      <c r="J23" s="7"/>
      <c r="K23" s="7"/>
      <c r="L23" s="6">
        <v>14</v>
      </c>
      <c r="M23" s="4" t="s">
        <v>48</v>
      </c>
      <c r="O23" s="41">
        <f>+Teams!G23</f>
        <v>7</v>
      </c>
      <c r="P23" s="7"/>
      <c r="Q23" s="42">
        <f>+Teams!G25</f>
        <v>0</v>
      </c>
      <c r="R23" s="7"/>
      <c r="S23" s="7"/>
      <c r="T23" s="12">
        <f>+O23+Q23</f>
        <v>7</v>
      </c>
    </row>
    <row r="24" spans="1:20" x14ac:dyDescent="0.25">
      <c r="A24" s="6">
        <v>15</v>
      </c>
      <c r="B24" s="4" t="s">
        <v>117</v>
      </c>
      <c r="D24" s="41">
        <f>+Teams!AG23</f>
        <v>5</v>
      </c>
      <c r="E24" s="7"/>
      <c r="F24" s="42">
        <f>+Teams!AG25</f>
        <v>0</v>
      </c>
      <c r="G24" s="7"/>
      <c r="H24" s="7"/>
      <c r="I24" s="12">
        <f>+D24+F24</f>
        <v>5</v>
      </c>
      <c r="J24" s="7"/>
      <c r="K24" s="7"/>
      <c r="L24" s="6">
        <v>15</v>
      </c>
      <c r="M24" s="4" t="s">
        <v>54</v>
      </c>
      <c r="O24" s="41">
        <f>+Teams!M23</f>
        <v>6</v>
      </c>
      <c r="P24" s="7"/>
      <c r="Q24" s="42">
        <f>+Teams!M25</f>
        <v>0</v>
      </c>
      <c r="R24" s="7"/>
      <c r="S24" s="7"/>
      <c r="T24" s="12">
        <f>+O24+Q24</f>
        <v>6</v>
      </c>
    </row>
    <row r="25" spans="1:20" x14ac:dyDescent="0.25">
      <c r="A25" s="6">
        <v>16</v>
      </c>
      <c r="B25" s="4" t="s">
        <v>106</v>
      </c>
      <c r="D25" s="41">
        <f>+Teams!AD23</f>
        <v>1</v>
      </c>
      <c r="E25" s="7"/>
      <c r="F25" s="42">
        <f>+Teams!AD25</f>
        <v>0</v>
      </c>
      <c r="G25" s="7"/>
      <c r="H25" s="7"/>
      <c r="I25" s="12">
        <f>+D25+F25</f>
        <v>1</v>
      </c>
      <c r="J25" s="7"/>
      <c r="K25" s="7"/>
      <c r="L25" s="6">
        <v>16</v>
      </c>
      <c r="M25" s="4" t="s">
        <v>62</v>
      </c>
      <c r="O25" s="41">
        <f>+Teams!U23</f>
        <v>5</v>
      </c>
      <c r="P25" s="7"/>
      <c r="Q25" s="42">
        <f>+Teams!U25</f>
        <v>5</v>
      </c>
      <c r="R25" s="7"/>
      <c r="S25" s="7"/>
      <c r="T25" s="12">
        <f>+O25+Q25</f>
        <v>10</v>
      </c>
    </row>
    <row r="26" spans="1:20" x14ac:dyDescent="0.25">
      <c r="A26" s="6">
        <v>17</v>
      </c>
      <c r="B26" s="4" t="s">
        <v>75</v>
      </c>
      <c r="D26" s="41">
        <f>+Teams!Z23</f>
        <v>2</v>
      </c>
      <c r="E26" s="7"/>
      <c r="F26" s="42">
        <f>+Teams!Z25</f>
        <v>2</v>
      </c>
      <c r="G26" s="7"/>
      <c r="H26" s="7"/>
      <c r="I26" s="12">
        <f>+D26+F26</f>
        <v>4</v>
      </c>
      <c r="J26" s="7"/>
      <c r="K26" s="7"/>
      <c r="L26" s="6">
        <v>17</v>
      </c>
      <c r="M26" s="4" t="s">
        <v>117</v>
      </c>
      <c r="O26" s="41">
        <f>+Teams!AG23</f>
        <v>5</v>
      </c>
      <c r="P26" s="7"/>
      <c r="Q26" s="42">
        <f>+Teams!AG25</f>
        <v>0</v>
      </c>
      <c r="R26" s="7"/>
      <c r="S26" s="7"/>
      <c r="T26" s="12">
        <f>+O26+Q26</f>
        <v>5</v>
      </c>
    </row>
    <row r="27" spans="1:20" x14ac:dyDescent="0.25">
      <c r="A27" s="6">
        <v>18</v>
      </c>
      <c r="B27" s="4" t="s">
        <v>77</v>
      </c>
      <c r="D27" s="41">
        <f>+Teams!AB23</f>
        <v>2</v>
      </c>
      <c r="E27" s="7"/>
      <c r="F27" s="42">
        <f>+Teams!AB25</f>
        <v>6</v>
      </c>
      <c r="G27" s="7"/>
      <c r="H27" s="7"/>
      <c r="I27" s="12">
        <f>+D27+F27</f>
        <v>8</v>
      </c>
      <c r="J27" s="7"/>
      <c r="K27" s="7"/>
      <c r="L27" s="6">
        <v>18</v>
      </c>
      <c r="M27" s="4" t="s">
        <v>58</v>
      </c>
      <c r="O27" s="41">
        <f>+Teams!Q23</f>
        <v>4</v>
      </c>
      <c r="P27" s="7"/>
      <c r="Q27" s="42">
        <f>+Teams!Q25</f>
        <v>1</v>
      </c>
      <c r="R27" s="7"/>
      <c r="S27" s="7"/>
      <c r="T27" s="12">
        <f>+O27+Q27</f>
        <v>5</v>
      </c>
    </row>
    <row r="28" spans="1:20" x14ac:dyDescent="0.25">
      <c r="A28" s="6">
        <v>19</v>
      </c>
      <c r="B28" s="4" t="s">
        <v>137</v>
      </c>
      <c r="D28" s="41">
        <f>+Teams!AL23</f>
        <v>0</v>
      </c>
      <c r="E28" s="7"/>
      <c r="F28" s="42">
        <f>+Teams!AL25</f>
        <v>1</v>
      </c>
      <c r="G28" s="7"/>
      <c r="H28" s="7"/>
      <c r="I28" s="12">
        <f>+D28+F28</f>
        <v>1</v>
      </c>
      <c r="J28" s="7"/>
      <c r="K28" s="7"/>
      <c r="L28" s="6">
        <v>19</v>
      </c>
      <c r="M28" s="4" t="s">
        <v>57</v>
      </c>
      <c r="O28" s="41">
        <f>+Teams!P23</f>
        <v>3</v>
      </c>
      <c r="P28" s="7"/>
      <c r="Q28" s="42">
        <f>+Teams!P25</f>
        <v>0</v>
      </c>
      <c r="R28" s="12"/>
      <c r="S28" s="7"/>
      <c r="T28" s="12">
        <f>+O28+Q28</f>
        <v>3</v>
      </c>
    </row>
    <row r="29" spans="1:20" x14ac:dyDescent="0.25">
      <c r="A29" s="6">
        <v>20</v>
      </c>
      <c r="B29" s="4" t="s">
        <v>60</v>
      </c>
      <c r="D29" s="41">
        <f>+Teams!S23</f>
        <v>2</v>
      </c>
      <c r="E29" s="7"/>
      <c r="F29" s="42">
        <f>+Teams!S25</f>
        <v>6</v>
      </c>
      <c r="G29" s="7"/>
      <c r="H29" s="7"/>
      <c r="I29" s="12">
        <f>+D29+F29</f>
        <v>8</v>
      </c>
      <c r="J29" s="7"/>
      <c r="K29" s="7"/>
      <c r="L29" s="6">
        <v>20</v>
      </c>
      <c r="M29" s="4" t="s">
        <v>65</v>
      </c>
      <c r="O29" s="41">
        <f>+Teams!X23</f>
        <v>2</v>
      </c>
      <c r="P29" s="7"/>
      <c r="Q29" s="42">
        <f>+Teams!X25</f>
        <v>6</v>
      </c>
      <c r="R29" s="7"/>
      <c r="S29" s="7"/>
      <c r="T29" s="12">
        <f>+O29+Q29</f>
        <v>8</v>
      </c>
    </row>
    <row r="30" spans="1:20" x14ac:dyDescent="0.25">
      <c r="A30" s="6">
        <v>21</v>
      </c>
      <c r="B30" s="4" t="s">
        <v>58</v>
      </c>
      <c r="D30" s="41">
        <f>+Teams!Q23</f>
        <v>4</v>
      </c>
      <c r="E30" s="7"/>
      <c r="F30" s="42">
        <f>+Teams!Q25</f>
        <v>1</v>
      </c>
      <c r="G30" s="7"/>
      <c r="H30" s="7"/>
      <c r="I30" s="12">
        <f>+D30+F30</f>
        <v>5</v>
      </c>
      <c r="J30" s="7"/>
      <c r="K30" s="7"/>
      <c r="L30" s="6">
        <v>21</v>
      </c>
      <c r="M30" s="4" t="s">
        <v>77</v>
      </c>
      <c r="O30" s="41">
        <f>+Teams!AB23</f>
        <v>2</v>
      </c>
      <c r="P30" s="7"/>
      <c r="Q30" s="42">
        <f>+Teams!AB25</f>
        <v>6</v>
      </c>
      <c r="R30" s="7"/>
      <c r="S30" s="7"/>
      <c r="T30" s="12">
        <f>+O30+Q30</f>
        <v>8</v>
      </c>
    </row>
    <row r="31" spans="1:20" x14ac:dyDescent="0.25">
      <c r="A31" s="6">
        <v>22</v>
      </c>
      <c r="B31" s="4" t="s">
        <v>66</v>
      </c>
      <c r="D31" s="41">
        <f>+Teams!Y23</f>
        <v>0</v>
      </c>
      <c r="E31" s="7"/>
      <c r="F31" s="42">
        <f>+Teams!Y25</f>
        <v>2</v>
      </c>
      <c r="G31" s="7"/>
      <c r="H31" s="7"/>
      <c r="I31" s="12">
        <f>+D31+F31</f>
        <v>2</v>
      </c>
      <c r="J31" s="7"/>
      <c r="K31" s="7"/>
      <c r="L31" s="6">
        <v>22</v>
      </c>
      <c r="M31" s="4" t="s">
        <v>60</v>
      </c>
      <c r="O31" s="41">
        <f>+Teams!S23</f>
        <v>2</v>
      </c>
      <c r="P31" s="7"/>
      <c r="Q31" s="42">
        <f>+Teams!S25</f>
        <v>6</v>
      </c>
      <c r="R31" s="7"/>
      <c r="S31" s="7"/>
      <c r="T31" s="12">
        <f>+O31+Q31</f>
        <v>8</v>
      </c>
    </row>
    <row r="32" spans="1:20" x14ac:dyDescent="0.25">
      <c r="A32" s="6">
        <v>23</v>
      </c>
      <c r="B32" s="4" t="s">
        <v>55</v>
      </c>
      <c r="D32" s="41">
        <f>+Teams!N23</f>
        <v>6</v>
      </c>
      <c r="E32" s="7"/>
      <c r="F32" s="42">
        <f>+Teams!N25</f>
        <v>4</v>
      </c>
      <c r="G32" s="7"/>
      <c r="H32" s="7"/>
      <c r="I32" s="12">
        <f>+D32+F32</f>
        <v>10</v>
      </c>
      <c r="J32" s="7"/>
      <c r="K32" s="7"/>
      <c r="L32" s="6">
        <v>23</v>
      </c>
      <c r="M32" s="4" t="s">
        <v>122</v>
      </c>
      <c r="O32" s="41">
        <f>+Teams!AI23</f>
        <v>2</v>
      </c>
      <c r="P32" s="7"/>
      <c r="Q32" s="42">
        <f>+Teams!AI25</f>
        <v>3</v>
      </c>
      <c r="R32" s="7"/>
      <c r="S32" s="7"/>
      <c r="T32" s="12">
        <f>+O32+Q32</f>
        <v>5</v>
      </c>
    </row>
    <row r="33" spans="1:20" x14ac:dyDescent="0.25">
      <c r="A33" s="6">
        <v>24</v>
      </c>
      <c r="B33" s="4" t="s">
        <v>63</v>
      </c>
      <c r="D33" s="41">
        <f>+Teams!V23</f>
        <v>9</v>
      </c>
      <c r="E33" s="7"/>
      <c r="F33" s="42">
        <f>+Teams!V25</f>
        <v>1</v>
      </c>
      <c r="G33" s="7"/>
      <c r="H33" s="7"/>
      <c r="I33" s="12">
        <f>+D33+F33</f>
        <v>10</v>
      </c>
      <c r="J33" s="7"/>
      <c r="K33" s="7"/>
      <c r="L33" s="6">
        <v>24</v>
      </c>
      <c r="M33" s="4" t="s">
        <v>75</v>
      </c>
      <c r="O33" s="41">
        <f>+Teams!Z23</f>
        <v>2</v>
      </c>
      <c r="P33" s="7"/>
      <c r="Q33" s="42">
        <f>+Teams!Z25</f>
        <v>2</v>
      </c>
      <c r="R33" s="7"/>
      <c r="S33" s="7"/>
      <c r="T33" s="12">
        <f>+O33+Q33</f>
        <v>4</v>
      </c>
    </row>
    <row r="34" spans="1:20" x14ac:dyDescent="0.25">
      <c r="A34" s="6">
        <v>25</v>
      </c>
      <c r="B34" s="4" t="s">
        <v>56</v>
      </c>
      <c r="D34" s="41">
        <f>+Teams!O23</f>
        <v>7</v>
      </c>
      <c r="E34" s="7"/>
      <c r="F34" s="42">
        <f>+Teams!O25</f>
        <v>1</v>
      </c>
      <c r="G34" s="7"/>
      <c r="H34" s="7"/>
      <c r="I34" s="12">
        <f>+D34+F34</f>
        <v>8</v>
      </c>
      <c r="J34" s="7"/>
      <c r="K34" s="7"/>
      <c r="L34" s="6">
        <v>25</v>
      </c>
      <c r="M34" s="4" t="s">
        <v>132</v>
      </c>
      <c r="O34" s="41">
        <f>+Teams!AK23</f>
        <v>2</v>
      </c>
      <c r="P34" s="7"/>
      <c r="Q34" s="42">
        <f>+Teams!AK25</f>
        <v>0</v>
      </c>
      <c r="R34" s="7"/>
      <c r="S34" s="7"/>
      <c r="T34" s="12">
        <f>+O34+Q34</f>
        <v>2</v>
      </c>
    </row>
    <row r="35" spans="1:20" x14ac:dyDescent="0.25">
      <c r="A35" s="6">
        <v>26</v>
      </c>
      <c r="B35" s="4" t="s">
        <v>50</v>
      </c>
      <c r="D35" s="41">
        <f>+Teams!I23</f>
        <v>7</v>
      </c>
      <c r="E35" s="7"/>
      <c r="F35" s="42">
        <f>+Teams!I25</f>
        <v>0</v>
      </c>
      <c r="G35" s="7"/>
      <c r="H35" s="7"/>
      <c r="I35" s="12">
        <f>+D35+F35</f>
        <v>7</v>
      </c>
      <c r="J35" s="7"/>
      <c r="K35" s="7"/>
      <c r="L35" s="6">
        <v>26</v>
      </c>
      <c r="M35" s="4" t="s">
        <v>64</v>
      </c>
      <c r="O35" s="41">
        <f>+Teams!W23</f>
        <v>1</v>
      </c>
      <c r="P35" s="7"/>
      <c r="Q35" s="42">
        <f>+Teams!W25</f>
        <v>7</v>
      </c>
      <c r="R35" s="7"/>
      <c r="S35" s="7"/>
      <c r="T35" s="12">
        <f>+O35+Q35</f>
        <v>8</v>
      </c>
    </row>
    <row r="36" spans="1:20" x14ac:dyDescent="0.25">
      <c r="A36" s="6">
        <v>27</v>
      </c>
      <c r="B36" s="4" t="s">
        <v>45</v>
      </c>
      <c r="D36" s="41">
        <f>+Teams!D23</f>
        <v>1</v>
      </c>
      <c r="E36" s="7"/>
      <c r="F36" s="42">
        <f>+Teams!D25</f>
        <v>4</v>
      </c>
      <c r="G36" s="7"/>
      <c r="H36" s="7"/>
      <c r="I36" s="12">
        <f>+D36+F36</f>
        <v>5</v>
      </c>
      <c r="J36" s="7"/>
      <c r="K36" s="7"/>
      <c r="L36" s="6">
        <v>27</v>
      </c>
      <c r="M36" s="4" t="s">
        <v>45</v>
      </c>
      <c r="O36" s="41">
        <f>+Teams!D23</f>
        <v>1</v>
      </c>
      <c r="P36" s="7"/>
      <c r="Q36" s="42">
        <f>+Teams!D25</f>
        <v>4</v>
      </c>
      <c r="R36" s="7"/>
      <c r="S36" s="7"/>
      <c r="T36" s="12">
        <f>+O36+Q36</f>
        <v>5</v>
      </c>
    </row>
    <row r="37" spans="1:20" x14ac:dyDescent="0.25">
      <c r="A37" s="6">
        <v>28</v>
      </c>
      <c r="B37" s="4" t="s">
        <v>108</v>
      </c>
      <c r="D37" s="41">
        <f>+Teams!AE23</f>
        <v>1</v>
      </c>
      <c r="E37" s="7"/>
      <c r="F37" s="42">
        <f>+Teams!AE25</f>
        <v>1</v>
      </c>
      <c r="G37" s="7"/>
      <c r="H37" s="7"/>
      <c r="I37" s="12">
        <f>+D37+F37</f>
        <v>2</v>
      </c>
      <c r="J37" s="7"/>
      <c r="K37" s="7"/>
      <c r="L37" s="6">
        <v>28</v>
      </c>
      <c r="M37" s="4" t="s">
        <v>108</v>
      </c>
      <c r="O37" s="41">
        <f>+Teams!AE23</f>
        <v>1</v>
      </c>
      <c r="P37" s="7"/>
      <c r="Q37" s="42">
        <f>+Teams!AE25</f>
        <v>1</v>
      </c>
      <c r="R37" s="7"/>
      <c r="S37" s="7"/>
      <c r="T37" s="12">
        <f>+O37+Q37</f>
        <v>2</v>
      </c>
    </row>
    <row r="38" spans="1:20" x14ac:dyDescent="0.25">
      <c r="A38" s="6">
        <v>29</v>
      </c>
      <c r="B38" s="4" t="s">
        <v>51</v>
      </c>
      <c r="D38" s="41">
        <f>+Teams!J23</f>
        <v>8</v>
      </c>
      <c r="E38" s="7"/>
      <c r="F38" s="42">
        <f>+Teams!J25</f>
        <v>1</v>
      </c>
      <c r="G38" s="7"/>
      <c r="H38" s="7"/>
      <c r="I38" s="12">
        <f>+D38+F38</f>
        <v>9</v>
      </c>
      <c r="J38" s="7"/>
      <c r="K38" s="7"/>
      <c r="L38" s="6">
        <v>29</v>
      </c>
      <c r="M38" s="4" t="s">
        <v>110</v>
      </c>
      <c r="O38" s="41">
        <f>+Teams!AF23</f>
        <v>1</v>
      </c>
      <c r="P38" s="7"/>
      <c r="Q38" s="42">
        <f>+Teams!AF25</f>
        <v>0</v>
      </c>
      <c r="R38" s="7"/>
      <c r="S38" s="7"/>
      <c r="T38" s="12">
        <f>+O38+Q38</f>
        <v>1</v>
      </c>
    </row>
    <row r="39" spans="1:20" x14ac:dyDescent="0.25">
      <c r="A39" s="6">
        <v>30</v>
      </c>
      <c r="B39" s="4" t="s">
        <v>93</v>
      </c>
      <c r="D39" s="41">
        <f>+Teams!AC23</f>
        <v>8</v>
      </c>
      <c r="E39" s="7"/>
      <c r="F39" s="42">
        <f>+Teams!AC25</f>
        <v>0</v>
      </c>
      <c r="G39" s="12"/>
      <c r="H39" s="7"/>
      <c r="I39" s="12">
        <f>+D39+F39</f>
        <v>8</v>
      </c>
      <c r="J39" s="7"/>
      <c r="K39" s="7"/>
      <c r="L39" s="6">
        <v>30</v>
      </c>
      <c r="M39" s="4" t="s">
        <v>106</v>
      </c>
      <c r="O39" s="41">
        <f>+Teams!AD23</f>
        <v>1</v>
      </c>
      <c r="P39" s="7"/>
      <c r="Q39" s="42">
        <f>+Teams!AD25</f>
        <v>0</v>
      </c>
      <c r="R39" s="7"/>
      <c r="S39" s="7"/>
      <c r="T39" s="12">
        <f>+O39+Q39</f>
        <v>1</v>
      </c>
    </row>
    <row r="40" spans="1:20" x14ac:dyDescent="0.25">
      <c r="A40" s="6">
        <v>31</v>
      </c>
      <c r="B40" s="4" t="s">
        <v>62</v>
      </c>
      <c r="D40" s="41">
        <f>+Teams!U23</f>
        <v>5</v>
      </c>
      <c r="E40" s="7"/>
      <c r="F40" s="42">
        <f>+Teams!U25</f>
        <v>5</v>
      </c>
      <c r="G40" s="7"/>
      <c r="H40" s="7"/>
      <c r="I40" s="12">
        <f>+D40+F40</f>
        <v>10</v>
      </c>
      <c r="J40" s="7"/>
      <c r="K40" s="7"/>
      <c r="L40" s="6">
        <v>31</v>
      </c>
      <c r="M40" s="4" t="s">
        <v>118</v>
      </c>
      <c r="O40" s="41">
        <f>+Teams!AH23</f>
        <v>1</v>
      </c>
      <c r="P40" s="7"/>
      <c r="Q40" s="42">
        <f>+Teams!AH25</f>
        <v>0</v>
      </c>
      <c r="R40" s="7"/>
      <c r="S40" s="7"/>
      <c r="T40" s="12">
        <f>+O40+Q40</f>
        <v>1</v>
      </c>
    </row>
    <row r="41" spans="1:20" x14ac:dyDescent="0.25">
      <c r="A41" s="6">
        <v>32</v>
      </c>
      <c r="B41" s="4" t="s">
        <v>57</v>
      </c>
      <c r="D41" s="41">
        <f>+Teams!P23</f>
        <v>3</v>
      </c>
      <c r="E41" s="7"/>
      <c r="F41" s="42">
        <f>+Teams!P25</f>
        <v>0</v>
      </c>
      <c r="G41" s="7"/>
      <c r="H41" s="7"/>
      <c r="I41" s="12">
        <f>+D41+F41</f>
        <v>3</v>
      </c>
      <c r="J41" s="7"/>
      <c r="K41" s="7"/>
      <c r="L41" s="6">
        <v>32</v>
      </c>
      <c r="M41" s="4" t="s">
        <v>61</v>
      </c>
      <c r="O41" s="41">
        <f>+Teams!T23</f>
        <v>0</v>
      </c>
      <c r="P41" s="7"/>
      <c r="Q41" s="42">
        <f>+Teams!T25</f>
        <v>7</v>
      </c>
      <c r="R41" s="7"/>
      <c r="S41" s="7"/>
      <c r="T41" s="12">
        <f>+O41+Q41</f>
        <v>7</v>
      </c>
    </row>
    <row r="42" spans="1:20" x14ac:dyDescent="0.25">
      <c r="A42" s="6">
        <v>33</v>
      </c>
      <c r="B42" s="4" t="s">
        <v>118</v>
      </c>
      <c r="D42" s="41">
        <f>+Teams!AH23</f>
        <v>1</v>
      </c>
      <c r="E42" s="7"/>
      <c r="F42" s="42">
        <f>+Teams!AH25</f>
        <v>0</v>
      </c>
      <c r="G42" s="7"/>
      <c r="H42" s="7"/>
      <c r="I42" s="12">
        <f>+D42+F42</f>
        <v>1</v>
      </c>
      <c r="J42" s="7"/>
      <c r="K42" s="7"/>
      <c r="L42" s="6">
        <v>33</v>
      </c>
      <c r="M42" s="4" t="s">
        <v>123</v>
      </c>
      <c r="O42" s="41">
        <f>+Teams!AJ23</f>
        <v>0</v>
      </c>
      <c r="P42" s="7"/>
      <c r="Q42" s="42">
        <f>+Teams!AJ25</f>
        <v>3</v>
      </c>
      <c r="R42" s="7"/>
      <c r="S42" s="7"/>
      <c r="T42" s="12">
        <f>+O42+Q42</f>
        <v>3</v>
      </c>
    </row>
    <row r="43" spans="1:20" x14ac:dyDescent="0.25">
      <c r="A43" s="6">
        <v>34</v>
      </c>
      <c r="B43" s="4" t="s">
        <v>52</v>
      </c>
      <c r="D43" s="41">
        <f>+Teams!K23</f>
        <v>8</v>
      </c>
      <c r="E43" s="7"/>
      <c r="F43" s="42">
        <f>+Teams!K25</f>
        <v>1</v>
      </c>
      <c r="G43" s="7"/>
      <c r="H43" s="7"/>
      <c r="I43" s="12">
        <f>+D43+F43</f>
        <v>9</v>
      </c>
      <c r="J43" s="7"/>
      <c r="K43" s="7"/>
      <c r="L43" s="6">
        <v>34</v>
      </c>
      <c r="M43" s="4" t="s">
        <v>66</v>
      </c>
      <c r="O43" s="41">
        <f>+Teams!Y23</f>
        <v>0</v>
      </c>
      <c r="P43" s="7"/>
      <c r="Q43" s="42">
        <f>+Teams!Y25</f>
        <v>2</v>
      </c>
      <c r="R43" s="7"/>
      <c r="S43" s="7"/>
      <c r="T43" s="12">
        <f>+O43+Q43</f>
        <v>2</v>
      </c>
    </row>
    <row r="44" spans="1:20" x14ac:dyDescent="0.25">
      <c r="A44" s="6">
        <v>35</v>
      </c>
      <c r="B44" s="4" t="s">
        <v>47</v>
      </c>
      <c r="D44" s="41">
        <f>+Teams!F23</f>
        <v>10</v>
      </c>
      <c r="E44" s="7"/>
      <c r="F44" s="42">
        <f>+Teams!F25</f>
        <v>0</v>
      </c>
      <c r="G44" s="7"/>
      <c r="H44" s="7"/>
      <c r="I44" s="12">
        <f>+D44+F44</f>
        <v>10</v>
      </c>
      <c r="J44" s="7"/>
      <c r="K44" s="7"/>
      <c r="L44" s="6">
        <v>35</v>
      </c>
      <c r="M44" s="4" t="s">
        <v>137</v>
      </c>
      <c r="O44" s="41">
        <f>+Teams!AL23</f>
        <v>0</v>
      </c>
      <c r="P44" s="7"/>
      <c r="Q44" s="42">
        <f>+Teams!AL25</f>
        <v>1</v>
      </c>
      <c r="R44" s="7"/>
      <c r="S44" s="7"/>
      <c r="T44" s="12">
        <f>+O44+Q44</f>
        <v>1</v>
      </c>
    </row>
    <row r="45" spans="1:20" x14ac:dyDescent="0.25">
      <c r="J45" s="7"/>
      <c r="K45" s="7"/>
    </row>
    <row r="46" spans="1:20" x14ac:dyDescent="0.25">
      <c r="D46" s="7"/>
      <c r="E46" s="7"/>
      <c r="F46" s="7"/>
      <c r="G46" s="7"/>
      <c r="H46" s="7"/>
      <c r="I46" s="7"/>
      <c r="J46" s="7"/>
      <c r="K46" s="7"/>
      <c r="O46" s="7"/>
      <c r="P46" s="7"/>
      <c r="Q46" s="7"/>
      <c r="R46" s="7"/>
      <c r="S46" s="7"/>
      <c r="T46" s="7"/>
    </row>
    <row r="47" spans="1:20" ht="22" thickBot="1" x14ac:dyDescent="0.3">
      <c r="D47" s="15">
        <f>SUM(D10:D44)</f>
        <v>150</v>
      </c>
      <c r="E47" s="7"/>
      <c r="F47" s="15">
        <f>SUM(F10:F44)</f>
        <v>62</v>
      </c>
      <c r="G47" s="7"/>
      <c r="H47" s="7"/>
      <c r="I47" s="15">
        <f>SUM(I10:I44)</f>
        <v>212</v>
      </c>
      <c r="J47" s="7"/>
      <c r="K47" s="7"/>
      <c r="O47" s="15">
        <f>SUM(O10:O44)</f>
        <v>150</v>
      </c>
      <c r="P47" s="7"/>
      <c r="Q47" s="15">
        <f>SUM(Q10:Q44)</f>
        <v>62</v>
      </c>
      <c r="R47" s="7"/>
      <c r="S47" s="7"/>
      <c r="T47" s="15">
        <f>SUM(T10:T44)</f>
        <v>212</v>
      </c>
    </row>
    <row r="48" spans="1:20" ht="22" thickTop="1" x14ac:dyDescent="0.25">
      <c r="D48" s="7"/>
      <c r="E48" s="7"/>
      <c r="F48" s="7"/>
      <c r="G48" s="7"/>
      <c r="H48" s="7"/>
      <c r="I48" s="7"/>
      <c r="J48" s="7"/>
      <c r="K48" s="7"/>
      <c r="O48" s="7"/>
      <c r="P48" s="7"/>
      <c r="Q48" s="7"/>
      <c r="R48" s="7"/>
      <c r="S48" s="7"/>
      <c r="T48" s="7"/>
    </row>
    <row r="49" spans="2:20" x14ac:dyDescent="0.25">
      <c r="D49" s="7"/>
      <c r="E49" s="7"/>
      <c r="F49" s="7"/>
      <c r="G49" s="7"/>
      <c r="H49" s="7"/>
      <c r="I49" s="7"/>
      <c r="J49" s="7"/>
      <c r="K49" s="7"/>
      <c r="O49" s="7"/>
      <c r="P49" s="7"/>
      <c r="Q49" s="7"/>
      <c r="R49" s="7"/>
      <c r="S49" s="7"/>
      <c r="T49" s="7"/>
    </row>
    <row r="50" spans="2:20" x14ac:dyDescent="0.25">
      <c r="B50" s="17"/>
      <c r="D50" s="7"/>
      <c r="E50" s="7"/>
      <c r="F50" s="7"/>
      <c r="G50" s="7"/>
      <c r="H50" s="7"/>
      <c r="I50" s="7"/>
      <c r="J50" s="7"/>
      <c r="K50" s="7"/>
      <c r="L50" s="7"/>
    </row>
    <row r="51" spans="2:20" x14ac:dyDescent="0.25">
      <c r="D51" s="7"/>
      <c r="E51" s="7"/>
      <c r="F51" s="7"/>
      <c r="G51" s="7"/>
      <c r="H51" s="7"/>
      <c r="I51" s="7"/>
      <c r="J51" s="7"/>
      <c r="K51" s="7"/>
      <c r="L51" s="7"/>
    </row>
    <row r="52" spans="2:20" x14ac:dyDescent="0.25">
      <c r="D52" s="7"/>
      <c r="E52" s="7"/>
      <c r="F52" s="7"/>
      <c r="G52" s="7"/>
      <c r="H52" s="7"/>
      <c r="I52" s="7"/>
      <c r="J52" s="7"/>
      <c r="K52" s="7"/>
      <c r="L52" s="7"/>
    </row>
    <row r="53" spans="2:20" x14ac:dyDescent="0.25">
      <c r="D53" s="7"/>
      <c r="E53" s="7"/>
      <c r="F53" s="7"/>
      <c r="G53" s="7"/>
      <c r="H53" s="7"/>
      <c r="I53" s="7"/>
      <c r="J53" s="7"/>
      <c r="K53" s="7"/>
      <c r="L53" s="7"/>
    </row>
    <row r="54" spans="2:20" x14ac:dyDescent="0.25">
      <c r="D54" s="7"/>
      <c r="E54" s="7"/>
      <c r="F54" s="7"/>
      <c r="G54" s="7"/>
      <c r="H54" s="7"/>
      <c r="I54" s="7"/>
      <c r="J54" s="7"/>
      <c r="K54" s="7"/>
      <c r="L54" s="7"/>
    </row>
  </sheetData>
  <sortState xmlns:xlrd2="http://schemas.microsoft.com/office/spreadsheetml/2017/richdata2" ref="B10:I44">
    <sortCondition ref="B10:B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D527C-9031-420B-9FA7-BC9F6EB27793}">
  <dimension ref="A1:AF71"/>
  <sheetViews>
    <sheetView topLeftCell="A2" workbookViewId="0">
      <selection activeCell="D17" sqref="D17"/>
    </sheetView>
  </sheetViews>
  <sheetFormatPr baseColWidth="10" defaultColWidth="8.83203125" defaultRowHeight="21" x14ac:dyDescent="0.25"/>
  <cols>
    <col min="1" max="1" width="9.1640625" style="6" bestFit="1" customWidth="1"/>
    <col min="2" max="2" width="33.83203125" style="6" bestFit="1" customWidth="1"/>
    <col min="3" max="3" width="25.6640625" style="6" customWidth="1"/>
    <col min="4" max="22" width="5.6640625" style="6" customWidth="1"/>
    <col min="23" max="23" width="15" style="6" bestFit="1" customWidth="1"/>
    <col min="24" max="28" width="8.83203125" style="6"/>
  </cols>
  <sheetData>
    <row r="1" spans="1:32" ht="24" x14ac:dyDescent="0.3">
      <c r="A1" s="27" t="s">
        <v>67</v>
      </c>
      <c r="B1" s="28"/>
    </row>
    <row r="2" spans="1:32" ht="24" x14ac:dyDescent="0.3">
      <c r="A2" s="28"/>
      <c r="B2" s="28"/>
    </row>
    <row r="3" spans="1:32" ht="24" x14ac:dyDescent="0.3">
      <c r="A3" s="27" t="s">
        <v>42</v>
      </c>
      <c r="B3" s="28"/>
    </row>
    <row r="4" spans="1:32" ht="24" x14ac:dyDescent="0.3">
      <c r="A4" s="28"/>
      <c r="B4" s="28"/>
    </row>
    <row r="5" spans="1:32" ht="24" x14ac:dyDescent="0.3">
      <c r="A5" s="27" t="s">
        <v>28</v>
      </c>
      <c r="B5" s="28"/>
    </row>
    <row r="8" spans="1:32" s="3" customFormat="1" ht="127" x14ac:dyDescent="0.25">
      <c r="A8" s="4"/>
      <c r="B8" s="4"/>
      <c r="C8" s="4"/>
      <c r="D8" s="24" t="s">
        <v>84</v>
      </c>
      <c r="E8" s="24" t="s">
        <v>97</v>
      </c>
      <c r="F8" s="24" t="s">
        <v>98</v>
      </c>
      <c r="G8" s="31" t="s">
        <v>82</v>
      </c>
      <c r="H8" s="31" t="s">
        <v>85</v>
      </c>
      <c r="I8" s="46" t="s">
        <v>78</v>
      </c>
      <c r="J8" s="46"/>
      <c r="K8" s="46"/>
      <c r="L8" s="31" t="s">
        <v>94</v>
      </c>
      <c r="M8" s="31" t="s">
        <v>87</v>
      </c>
      <c r="N8" s="31" t="s">
        <v>92</v>
      </c>
      <c r="O8" s="31" t="s">
        <v>124</v>
      </c>
      <c r="P8" s="46" t="s">
        <v>125</v>
      </c>
      <c r="Q8" s="46"/>
      <c r="R8" s="31" t="s">
        <v>81</v>
      </c>
      <c r="S8" s="31" t="s">
        <v>126</v>
      </c>
      <c r="T8" s="31" t="s">
        <v>91</v>
      </c>
      <c r="U8" s="31" t="s">
        <v>83</v>
      </c>
      <c r="V8" s="31" t="s">
        <v>96</v>
      </c>
      <c r="W8" s="13" t="s">
        <v>13</v>
      </c>
      <c r="X8" s="4"/>
      <c r="Y8" s="4"/>
      <c r="Z8" s="4"/>
      <c r="AA8" s="4"/>
      <c r="AB8" s="4"/>
    </row>
    <row r="9" spans="1:32" ht="39" x14ac:dyDescent="0.25">
      <c r="A9" s="13"/>
      <c r="B9" s="13" t="s">
        <v>0</v>
      </c>
      <c r="C9" s="13" t="s">
        <v>2</v>
      </c>
      <c r="D9" s="31" t="s">
        <v>13</v>
      </c>
      <c r="E9" s="31" t="s">
        <v>13</v>
      </c>
      <c r="F9" s="31" t="s">
        <v>13</v>
      </c>
      <c r="G9" s="31" t="s">
        <v>13</v>
      </c>
      <c r="H9" s="31" t="s">
        <v>13</v>
      </c>
      <c r="I9" s="31" t="s">
        <v>13</v>
      </c>
      <c r="J9" s="34" t="s">
        <v>79</v>
      </c>
      <c r="K9" s="33" t="s">
        <v>14</v>
      </c>
      <c r="L9" s="31" t="s">
        <v>13</v>
      </c>
      <c r="M9" s="31" t="s">
        <v>13</v>
      </c>
      <c r="N9" s="31" t="s">
        <v>13</v>
      </c>
      <c r="O9" s="31" t="s">
        <v>13</v>
      </c>
      <c r="P9" s="31" t="s">
        <v>13</v>
      </c>
      <c r="Q9" s="33" t="s">
        <v>14</v>
      </c>
      <c r="R9" s="31" t="s">
        <v>13</v>
      </c>
      <c r="S9" s="31" t="s">
        <v>13</v>
      </c>
      <c r="T9" s="31" t="s">
        <v>13</v>
      </c>
      <c r="U9" s="31" t="s">
        <v>13</v>
      </c>
      <c r="V9" s="33" t="s">
        <v>14</v>
      </c>
      <c r="W9" s="13" t="s">
        <v>34</v>
      </c>
    </row>
    <row r="11" spans="1:32" x14ac:dyDescent="0.25">
      <c r="A11" s="7">
        <v>1</v>
      </c>
      <c r="B11" s="30">
        <v>44800</v>
      </c>
      <c r="C11" s="6" t="s">
        <v>44</v>
      </c>
      <c r="D11" s="7">
        <v>1</v>
      </c>
      <c r="E11" s="7">
        <v>2</v>
      </c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f>+D11+E11+F11</f>
        <v>4</v>
      </c>
    </row>
    <row r="12" spans="1:32" x14ac:dyDescent="0.25">
      <c r="A12" s="7">
        <v>2</v>
      </c>
      <c r="B12" s="30">
        <f>+B11+7</f>
        <v>44807</v>
      </c>
      <c r="C12" s="6" t="s">
        <v>68</v>
      </c>
      <c r="D12" s="7"/>
      <c r="E12" s="7"/>
      <c r="F12" s="7"/>
      <c r="G12" s="7">
        <v>1</v>
      </c>
      <c r="H12" s="7">
        <v>2</v>
      </c>
      <c r="I12" s="7">
        <v>1</v>
      </c>
      <c r="J12" s="35">
        <v>2</v>
      </c>
      <c r="K12" s="32">
        <v>5</v>
      </c>
      <c r="L12" s="7">
        <v>1</v>
      </c>
      <c r="M12" s="7">
        <v>2</v>
      </c>
      <c r="N12" s="7"/>
      <c r="O12" s="7"/>
      <c r="P12" s="7"/>
      <c r="Q12" s="7"/>
      <c r="R12" s="7"/>
      <c r="S12" s="7"/>
      <c r="T12" s="7"/>
      <c r="U12" s="7"/>
      <c r="V12" s="7"/>
      <c r="W12" s="7">
        <f>+G12+H12+I12+L12+M12</f>
        <v>7</v>
      </c>
      <c r="X12" s="7"/>
      <c r="Y12" s="7"/>
      <c r="Z12" s="7"/>
      <c r="AA12" s="7"/>
      <c r="AB12" s="7"/>
      <c r="AC12" s="2"/>
      <c r="AD12" s="2"/>
      <c r="AE12" s="2"/>
      <c r="AF12" s="2"/>
    </row>
    <row r="13" spans="1:32" x14ac:dyDescent="0.25">
      <c r="A13" s="7">
        <v>3</v>
      </c>
      <c r="B13" s="30">
        <f>+B12+14</f>
        <v>44821</v>
      </c>
      <c r="C13" s="6" t="s">
        <v>70</v>
      </c>
      <c r="D13" s="7"/>
      <c r="E13" s="7"/>
      <c r="F13" s="7">
        <v>1</v>
      </c>
      <c r="G13" s="7"/>
      <c r="H13" s="7"/>
      <c r="I13" s="7"/>
      <c r="J13" s="35">
        <v>1</v>
      </c>
      <c r="K13" s="32">
        <v>3</v>
      </c>
      <c r="L13" s="7">
        <v>1</v>
      </c>
      <c r="M13" s="7"/>
      <c r="N13" s="7">
        <v>1</v>
      </c>
      <c r="O13" s="7"/>
      <c r="P13" s="7"/>
      <c r="Q13" s="7"/>
      <c r="R13" s="7"/>
      <c r="S13" s="7"/>
      <c r="T13" s="7"/>
      <c r="U13" s="7"/>
      <c r="V13" s="7"/>
      <c r="W13" s="7">
        <f>+F13+L13+N13</f>
        <v>3</v>
      </c>
      <c r="X13" s="7"/>
      <c r="Y13" s="7"/>
      <c r="Z13" s="7"/>
      <c r="AA13" s="7"/>
      <c r="AB13" s="7"/>
      <c r="AC13" s="2"/>
      <c r="AD13" s="2"/>
      <c r="AE13" s="2"/>
      <c r="AF13" s="2"/>
    </row>
    <row r="14" spans="1:32" x14ac:dyDescent="0.25">
      <c r="A14" s="7">
        <v>4</v>
      </c>
      <c r="B14" s="30">
        <f t="shared" ref="B14:B15" si="0">+B13+7</f>
        <v>44828</v>
      </c>
      <c r="C14" s="6" t="s">
        <v>71</v>
      </c>
      <c r="D14" s="7"/>
      <c r="E14" s="7"/>
      <c r="F14" s="7">
        <v>1</v>
      </c>
      <c r="G14" s="7"/>
      <c r="H14" s="7"/>
      <c r="I14" s="7"/>
      <c r="J14" s="7"/>
      <c r="K14" s="7"/>
      <c r="L14" s="7"/>
      <c r="M14" s="7"/>
      <c r="N14" s="7">
        <v>2</v>
      </c>
      <c r="O14" s="7">
        <v>1</v>
      </c>
      <c r="P14" s="7">
        <v>1</v>
      </c>
      <c r="Q14" s="32">
        <v>6</v>
      </c>
      <c r="R14" s="7">
        <v>2</v>
      </c>
      <c r="S14" s="7">
        <v>1</v>
      </c>
      <c r="T14" s="7">
        <v>1</v>
      </c>
      <c r="U14" s="7"/>
      <c r="V14" s="7"/>
      <c r="W14" s="7">
        <f>+F14+N14+O14+P14+R14+S14+T14</f>
        <v>9</v>
      </c>
      <c r="X14" s="7"/>
      <c r="Y14" s="7"/>
      <c r="Z14" s="7"/>
      <c r="AA14" s="7"/>
      <c r="AB14" s="7"/>
      <c r="AC14" s="2"/>
      <c r="AD14" s="2"/>
      <c r="AE14" s="2"/>
      <c r="AF14" s="2"/>
    </row>
    <row r="15" spans="1:32" x14ac:dyDescent="0.25">
      <c r="A15" s="7">
        <v>5</v>
      </c>
      <c r="B15" s="30">
        <f t="shared" si="0"/>
        <v>44835</v>
      </c>
      <c r="C15" s="6" t="s">
        <v>69</v>
      </c>
      <c r="D15" s="7"/>
      <c r="E15" s="7"/>
      <c r="F15" s="7"/>
      <c r="G15" s="7"/>
      <c r="H15" s="7"/>
      <c r="I15" s="7"/>
      <c r="J15" s="7"/>
      <c r="K15" s="7"/>
      <c r="L15" s="7"/>
      <c r="M15" s="7">
        <v>1</v>
      </c>
      <c r="N15" s="7"/>
      <c r="O15" s="7"/>
      <c r="P15" s="7"/>
      <c r="Q15" s="7"/>
      <c r="R15" s="7"/>
      <c r="S15" s="7"/>
      <c r="T15" s="7">
        <v>1</v>
      </c>
      <c r="U15" s="7"/>
      <c r="V15" s="7"/>
      <c r="W15" s="7">
        <f>+M15+T15</f>
        <v>2</v>
      </c>
      <c r="X15" s="7"/>
      <c r="Y15" s="7"/>
      <c r="Z15" s="7"/>
      <c r="AA15" s="7"/>
      <c r="AB15" s="7"/>
      <c r="AC15" s="2"/>
      <c r="AD15" s="2"/>
      <c r="AE15" s="2"/>
      <c r="AF15" s="2"/>
    </row>
    <row r="16" spans="1:32" x14ac:dyDescent="0.25">
      <c r="A16" s="7">
        <v>6</v>
      </c>
      <c r="B16" s="30">
        <f>+B15+35</f>
        <v>44870</v>
      </c>
      <c r="C16" s="6" t="s">
        <v>69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>
        <v>1</v>
      </c>
      <c r="V16" s="32">
        <v>1</v>
      </c>
      <c r="W16" s="7">
        <f>+U16</f>
        <v>1</v>
      </c>
      <c r="X16" s="7"/>
      <c r="Y16" s="7"/>
      <c r="Z16" s="7"/>
      <c r="AA16" s="7"/>
      <c r="AB16" s="7"/>
      <c r="AC16" s="2"/>
      <c r="AD16" s="2"/>
      <c r="AE16" s="2"/>
      <c r="AF16" s="2"/>
    </row>
    <row r="17" spans="1:32" x14ac:dyDescent="0.25">
      <c r="A17" s="7">
        <v>7</v>
      </c>
      <c r="B17" s="30">
        <f>+B16+7</f>
        <v>44877</v>
      </c>
      <c r="C17" s="6" t="s">
        <v>111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"/>
      <c r="AD17" s="2"/>
      <c r="AE17" s="2"/>
      <c r="AF17" s="2"/>
    </row>
    <row r="18" spans="1:32" x14ac:dyDescent="0.25">
      <c r="A18" s="7"/>
      <c r="B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"/>
      <c r="AD18" s="2"/>
      <c r="AE18" s="2"/>
      <c r="AF18" s="2"/>
    </row>
    <row r="19" spans="1:32" x14ac:dyDescent="0.25">
      <c r="A19" s="7"/>
      <c r="B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"/>
      <c r="AD19" s="2"/>
      <c r="AE19" s="2"/>
      <c r="AF19" s="2"/>
    </row>
    <row r="20" spans="1:32" x14ac:dyDescent="0.25">
      <c r="A20" s="7"/>
      <c r="B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2"/>
      <c r="AD20" s="2"/>
      <c r="AE20" s="2"/>
      <c r="AF20" s="2"/>
    </row>
    <row r="21" spans="1:32" x14ac:dyDescent="0.25">
      <c r="A21" s="7"/>
      <c r="B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"/>
      <c r="AD21" s="2"/>
      <c r="AE21" s="2"/>
      <c r="AF21" s="2"/>
    </row>
    <row r="22" spans="1:32" x14ac:dyDescent="0.25">
      <c r="A22" s="7"/>
      <c r="B22" s="8" t="s">
        <v>16</v>
      </c>
      <c r="D22" s="7">
        <f>+SUM(D8:D20)</f>
        <v>1</v>
      </c>
      <c r="E22" s="7">
        <f>+SUM(E8:E20)</f>
        <v>2</v>
      </c>
      <c r="F22" s="7">
        <f>+SUM(F8:F20)</f>
        <v>3</v>
      </c>
      <c r="G22" s="7">
        <f>+SUM(G8:G20)</f>
        <v>1</v>
      </c>
      <c r="H22" s="7">
        <f t="shared" ref="H22" si="1">+SUM(H8:H20)</f>
        <v>2</v>
      </c>
      <c r="I22" s="7">
        <f t="shared" ref="I22" si="2">+SUM(I8:I20)</f>
        <v>1</v>
      </c>
      <c r="J22" s="7"/>
      <c r="K22" s="7"/>
      <c r="L22" s="7">
        <f t="shared" ref="L22:M22" si="3">+SUM(L8:L20)</f>
        <v>2</v>
      </c>
      <c r="M22" s="7">
        <f t="shared" si="3"/>
        <v>3</v>
      </c>
      <c r="N22" s="7">
        <f t="shared" ref="N22:T22" si="4">+SUM(N8:N20)</f>
        <v>3</v>
      </c>
      <c r="O22" s="7">
        <f t="shared" ref="O22:P22" si="5">+SUM(O8:O20)</f>
        <v>1</v>
      </c>
      <c r="P22" s="7">
        <f t="shared" si="5"/>
        <v>1</v>
      </c>
      <c r="Q22" s="7"/>
      <c r="R22" s="7">
        <f t="shared" ref="R22:S22" si="6">+SUM(R8:R20)</f>
        <v>2</v>
      </c>
      <c r="S22" s="7">
        <f t="shared" si="6"/>
        <v>1</v>
      </c>
      <c r="T22" s="7">
        <f t="shared" si="4"/>
        <v>2</v>
      </c>
      <c r="U22" s="7">
        <f t="shared" ref="U22" si="7">+SUM(U8:U20)</f>
        <v>1</v>
      </c>
      <c r="V22" s="7"/>
      <c r="W22" s="7">
        <f>SUM(D22:U22)</f>
        <v>26</v>
      </c>
      <c r="X22" s="7"/>
      <c r="Y22" s="7"/>
      <c r="Z22" s="7"/>
      <c r="AA22" s="7"/>
      <c r="AB22" s="7"/>
      <c r="AC22" s="2"/>
      <c r="AD22" s="2"/>
      <c r="AE22" s="2"/>
      <c r="AF22" s="2"/>
    </row>
    <row r="23" spans="1:32" x14ac:dyDescent="0.25">
      <c r="A23" s="7"/>
      <c r="B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"/>
      <c r="AD23" s="2"/>
      <c r="AE23" s="2"/>
      <c r="AF23" s="2"/>
    </row>
    <row r="24" spans="1:32" x14ac:dyDescent="0.25">
      <c r="A24" s="7"/>
      <c r="B24" s="8" t="s">
        <v>73</v>
      </c>
      <c r="D24" s="7"/>
      <c r="E24" s="7"/>
      <c r="F24" s="7"/>
      <c r="G24" s="7"/>
      <c r="H24" s="7"/>
      <c r="I24" s="7"/>
      <c r="J24" s="35">
        <f>SUM(J11:J20)</f>
        <v>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"/>
      <c r="AD24" s="2"/>
      <c r="AE24" s="2"/>
      <c r="AF24" s="2"/>
    </row>
    <row r="25" spans="1:32" x14ac:dyDescent="0.25">
      <c r="A25" s="7"/>
      <c r="B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"/>
      <c r="AD25" s="2"/>
      <c r="AE25" s="2"/>
      <c r="AF25" s="2"/>
    </row>
    <row r="26" spans="1:32" x14ac:dyDescent="0.25">
      <c r="A26" s="7"/>
      <c r="B26" s="8" t="s">
        <v>74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"/>
      <c r="AD26" s="2"/>
      <c r="AE26" s="2"/>
      <c r="AF26" s="2"/>
    </row>
    <row r="27" spans="1:32" x14ac:dyDescent="0.25">
      <c r="A27" s="7"/>
      <c r="B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"/>
      <c r="AD27" s="2"/>
      <c r="AE27" s="2"/>
      <c r="AF27" s="2"/>
    </row>
    <row r="28" spans="1:32" x14ac:dyDescent="0.25">
      <c r="A28" s="7"/>
      <c r="B28" s="8" t="s">
        <v>17</v>
      </c>
      <c r="D28" s="7"/>
      <c r="E28" s="7"/>
      <c r="F28" s="7"/>
      <c r="G28" s="7"/>
      <c r="H28" s="7"/>
      <c r="I28" s="7"/>
      <c r="J28" s="7"/>
      <c r="K28" s="32">
        <f>SUM(K11:K20)</f>
        <v>8</v>
      </c>
      <c r="L28" s="7"/>
      <c r="M28" s="7"/>
      <c r="N28" s="7"/>
      <c r="O28" s="7"/>
      <c r="P28" s="7"/>
      <c r="Q28" s="32">
        <f>SUM(Q11:Q20)</f>
        <v>6</v>
      </c>
      <c r="R28" s="7"/>
      <c r="S28" s="7"/>
      <c r="T28" s="7"/>
      <c r="U28" s="7"/>
      <c r="V28" s="32">
        <f>SUM(V11:V20)</f>
        <v>1</v>
      </c>
      <c r="W28" s="32">
        <f>SUM(D28:V28)</f>
        <v>15</v>
      </c>
      <c r="X28" s="7"/>
      <c r="Y28" s="7"/>
      <c r="Z28" s="7"/>
      <c r="AA28" s="7"/>
      <c r="AB28" s="7"/>
      <c r="AC28" s="2"/>
      <c r="AD28" s="2"/>
      <c r="AE28" s="2"/>
      <c r="AF28" s="2"/>
    </row>
    <row r="29" spans="1:32" x14ac:dyDescent="0.25">
      <c r="A29" s="7"/>
      <c r="B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"/>
      <c r="AD29" s="2"/>
      <c r="AE29" s="2"/>
      <c r="AF29" s="2"/>
    </row>
    <row r="30" spans="1:32" ht="22" thickBot="1" x14ac:dyDescent="0.3">
      <c r="A30" s="7"/>
      <c r="B30" s="8" t="s">
        <v>15</v>
      </c>
      <c r="D30" s="15">
        <f>+D22*5</f>
        <v>5</v>
      </c>
      <c r="E30" s="15">
        <f t="shared" ref="E30:I30" si="8">+E22*5</f>
        <v>10</v>
      </c>
      <c r="F30" s="15">
        <f t="shared" si="8"/>
        <v>15</v>
      </c>
      <c r="G30" s="15">
        <f t="shared" si="8"/>
        <v>5</v>
      </c>
      <c r="H30" s="15">
        <f t="shared" si="8"/>
        <v>10</v>
      </c>
      <c r="I30" s="15">
        <f t="shared" si="8"/>
        <v>5</v>
      </c>
      <c r="J30" s="15">
        <f>+J24*3</f>
        <v>9</v>
      </c>
      <c r="K30" s="15">
        <f>+K28*2</f>
        <v>16</v>
      </c>
      <c r="L30" s="15">
        <f>+L22*5</f>
        <v>10</v>
      </c>
      <c r="M30" s="15">
        <f>+M22*5</f>
        <v>15</v>
      </c>
      <c r="N30" s="15">
        <f>+N22*5</f>
        <v>15</v>
      </c>
      <c r="O30" s="15">
        <f>+O22*5</f>
        <v>5</v>
      </c>
      <c r="P30" s="15">
        <f>+P22*5</f>
        <v>5</v>
      </c>
      <c r="Q30" s="15">
        <f>+Q28*2</f>
        <v>12</v>
      </c>
      <c r="R30" s="15">
        <f>+R22*5</f>
        <v>10</v>
      </c>
      <c r="S30" s="15">
        <f>+S22*5</f>
        <v>5</v>
      </c>
      <c r="T30" s="15">
        <f>+T22*5</f>
        <v>10</v>
      </c>
      <c r="U30" s="15">
        <f>+U22*5</f>
        <v>5</v>
      </c>
      <c r="V30" s="15">
        <f>+V28*2</f>
        <v>2</v>
      </c>
      <c r="W30" s="15">
        <f>SUM(D30:V30)</f>
        <v>169</v>
      </c>
      <c r="X30" s="7"/>
      <c r="Y30" s="7"/>
      <c r="Z30" s="7"/>
      <c r="AA30" s="7"/>
      <c r="AB30" s="7"/>
      <c r="AC30" s="2"/>
      <c r="AD30" s="2"/>
      <c r="AE30" s="2"/>
      <c r="AF30" s="2"/>
    </row>
    <row r="31" spans="1:32" ht="22" thickTop="1" x14ac:dyDescent="0.25">
      <c r="A31" s="7"/>
      <c r="B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"/>
      <c r="AD31" s="2"/>
      <c r="AE31" s="2"/>
      <c r="AF31" s="2"/>
    </row>
    <row r="32" spans="1:32" x14ac:dyDescent="0.25">
      <c r="A32" s="7"/>
      <c r="B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"/>
      <c r="AD32" s="2"/>
      <c r="AE32" s="2"/>
      <c r="AF32" s="2"/>
    </row>
    <row r="33" spans="1:32" x14ac:dyDescent="0.25">
      <c r="A33" s="7"/>
      <c r="B33" s="8"/>
      <c r="D33" s="14"/>
      <c r="E33" s="7" t="s">
        <v>38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"/>
      <c r="AD33" s="2"/>
      <c r="AE33" s="2"/>
      <c r="AF33" s="2"/>
    </row>
    <row r="34" spans="1:32" x14ac:dyDescent="0.25">
      <c r="A34" s="7"/>
      <c r="B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"/>
      <c r="AD34" s="2"/>
      <c r="AE34" s="2"/>
      <c r="AF34" s="2"/>
    </row>
    <row r="35" spans="1:32" x14ac:dyDescent="0.25">
      <c r="A35" s="7"/>
      <c r="B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"/>
      <c r="AD35" s="2"/>
      <c r="AE35" s="2"/>
      <c r="AF35" s="2"/>
    </row>
    <row r="36" spans="1:32" x14ac:dyDescent="0.25">
      <c r="A36" s="7"/>
      <c r="B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"/>
      <c r="AD36" s="2"/>
      <c r="AE36" s="2"/>
      <c r="AF36" s="2"/>
    </row>
    <row r="37" spans="1:32" x14ac:dyDescent="0.25">
      <c r="A37" s="7"/>
      <c r="B37" s="8"/>
    </row>
    <row r="38" spans="1:32" x14ac:dyDescent="0.25">
      <c r="A38" s="7"/>
      <c r="B38" s="8"/>
    </row>
    <row r="39" spans="1:32" x14ac:dyDescent="0.25">
      <c r="B39" s="8"/>
    </row>
    <row r="40" spans="1:32" x14ac:dyDescent="0.25">
      <c r="B40" s="8"/>
    </row>
    <row r="41" spans="1:32" x14ac:dyDescent="0.25">
      <c r="B41" s="8"/>
    </row>
    <row r="42" spans="1:32" x14ac:dyDescent="0.25">
      <c r="B42" s="8"/>
    </row>
    <row r="43" spans="1:32" x14ac:dyDescent="0.25">
      <c r="B43" s="8"/>
    </row>
    <row r="44" spans="1:32" x14ac:dyDescent="0.25">
      <c r="B44" s="8"/>
    </row>
    <row r="45" spans="1:32" x14ac:dyDescent="0.25">
      <c r="B45" s="8"/>
    </row>
    <row r="46" spans="1:32" x14ac:dyDescent="0.25">
      <c r="B46" s="8"/>
    </row>
    <row r="47" spans="1:32" x14ac:dyDescent="0.25">
      <c r="B47" s="8"/>
    </row>
    <row r="48" spans="1:3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</sheetData>
  <mergeCells count="2">
    <mergeCell ref="I8:K8"/>
    <mergeCell ref="P8:Q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6C81-2740-43E4-914F-3094EB961200}">
  <dimension ref="A1:Q60"/>
  <sheetViews>
    <sheetView topLeftCell="A7" workbookViewId="0">
      <selection activeCell="P29" sqref="P29"/>
    </sheetView>
  </sheetViews>
  <sheetFormatPr baseColWidth="10" defaultColWidth="8.83203125" defaultRowHeight="21" x14ac:dyDescent="0.25"/>
  <cols>
    <col min="1" max="1" width="8.83203125" style="5"/>
    <col min="2" max="2" width="27.33203125" style="6" customWidth="1"/>
    <col min="3" max="5" width="9.1640625" style="6"/>
    <col min="6" max="6" width="10.33203125" style="6" bestFit="1" customWidth="1"/>
    <col min="7" max="7" width="9.1640625" style="6"/>
    <col min="8" max="8" width="11.1640625" style="6" bestFit="1" customWidth="1"/>
    <col min="9" max="9" width="9.1640625" style="6"/>
    <col min="10" max="10" width="14.83203125" style="6" bestFit="1" customWidth="1"/>
    <col min="11" max="14" width="9.1640625" style="6"/>
    <col min="15" max="15" width="9.1640625"/>
    <col min="16" max="16" width="17.6640625" bestFit="1" customWidth="1"/>
    <col min="17" max="21" width="9.1640625"/>
  </cols>
  <sheetData>
    <row r="1" spans="1:15" ht="24" x14ac:dyDescent="0.3">
      <c r="A1" s="27" t="s">
        <v>67</v>
      </c>
    </row>
    <row r="2" spans="1:15" ht="24" x14ac:dyDescent="0.3">
      <c r="A2" s="28"/>
    </row>
    <row r="3" spans="1:15" ht="24" x14ac:dyDescent="0.3">
      <c r="A3" s="27" t="s">
        <v>42</v>
      </c>
    </row>
    <row r="4" spans="1:15" ht="24" x14ac:dyDescent="0.3">
      <c r="A4" s="28"/>
    </row>
    <row r="5" spans="1:15" ht="24" x14ac:dyDescent="0.3">
      <c r="A5" s="27" t="s">
        <v>29</v>
      </c>
    </row>
    <row r="7" spans="1:15" x14ac:dyDescent="0.25">
      <c r="B7" s="4"/>
    </row>
    <row r="8" spans="1:15" x14ac:dyDescent="0.25">
      <c r="B8" s="4"/>
      <c r="D8" s="13"/>
      <c r="E8" s="13"/>
      <c r="F8" s="13" t="s">
        <v>24</v>
      </c>
      <c r="G8" s="13"/>
      <c r="H8" s="13" t="s">
        <v>26</v>
      </c>
      <c r="M8" s="13" t="s">
        <v>27</v>
      </c>
    </row>
    <row r="9" spans="1:15" x14ac:dyDescent="0.25">
      <c r="D9" s="13" t="s">
        <v>13</v>
      </c>
      <c r="E9" s="13"/>
      <c r="F9" s="13" t="s">
        <v>25</v>
      </c>
      <c r="G9" s="13"/>
      <c r="H9" s="13" t="s">
        <v>25</v>
      </c>
      <c r="J9" s="4" t="s">
        <v>17</v>
      </c>
      <c r="M9" s="13" t="s">
        <v>10</v>
      </c>
    </row>
    <row r="11" spans="1:15" x14ac:dyDescent="0.25">
      <c r="A11" s="4">
        <v>1</v>
      </c>
      <c r="B11" s="4" t="s">
        <v>54</v>
      </c>
      <c r="D11" s="7">
        <f>+'Scorers by match'!I22</f>
        <v>1</v>
      </c>
      <c r="E11" s="7"/>
      <c r="F11" s="35">
        <f>+'Scorers by match'!J24</f>
        <v>3</v>
      </c>
      <c r="G11" s="7"/>
      <c r="H11" s="7">
        <v>0</v>
      </c>
      <c r="I11" s="7"/>
      <c r="J11" s="32">
        <f>+'Scorers by match'!K28</f>
        <v>8</v>
      </c>
      <c r="K11" s="7"/>
      <c r="L11" s="7"/>
      <c r="M11" s="7">
        <f t="shared" ref="M11:M26" si="0">+(+D11*5)+(F11*3)+(+H11*3)+(+J11*2)</f>
        <v>30</v>
      </c>
      <c r="N11" s="7"/>
      <c r="O11" s="2"/>
    </row>
    <row r="12" spans="1:15" x14ac:dyDescent="0.25">
      <c r="A12" s="4">
        <v>2</v>
      </c>
      <c r="B12" s="4" t="s">
        <v>127</v>
      </c>
      <c r="D12" s="7">
        <f>+'Scorers by match'!P22</f>
        <v>1</v>
      </c>
      <c r="E12" s="7"/>
      <c r="F12" s="7"/>
      <c r="G12" s="7"/>
      <c r="H12" s="7"/>
      <c r="I12" s="7"/>
      <c r="J12" s="32">
        <f>+'Scorers by match'!Q28</f>
        <v>6</v>
      </c>
      <c r="K12" s="7"/>
      <c r="L12" s="7"/>
      <c r="M12" s="7">
        <f t="shared" si="0"/>
        <v>17</v>
      </c>
      <c r="N12" s="7"/>
      <c r="O12" s="2"/>
    </row>
    <row r="13" spans="1:15" x14ac:dyDescent="0.25">
      <c r="A13" s="4">
        <v>3</v>
      </c>
      <c r="B13" s="4" t="s">
        <v>59</v>
      </c>
      <c r="D13" s="7">
        <f>+'Scorers by match'!F22</f>
        <v>3</v>
      </c>
      <c r="E13" s="7"/>
      <c r="F13" s="7"/>
      <c r="G13" s="7"/>
      <c r="H13" s="7"/>
      <c r="I13" s="7"/>
      <c r="J13" s="7"/>
      <c r="K13" s="7"/>
      <c r="L13" s="7"/>
      <c r="M13" s="7">
        <f t="shared" si="0"/>
        <v>15</v>
      </c>
      <c r="N13" s="7"/>
      <c r="O13" s="2"/>
    </row>
    <row r="14" spans="1:15" x14ac:dyDescent="0.25">
      <c r="A14" s="4">
        <v>4</v>
      </c>
      <c r="B14" s="4" t="s">
        <v>50</v>
      </c>
      <c r="D14" s="7">
        <f>+'Scorers by match'!M22</f>
        <v>3</v>
      </c>
      <c r="E14" s="7"/>
      <c r="F14" s="7"/>
      <c r="G14" s="7"/>
      <c r="H14" s="7"/>
      <c r="I14" s="7"/>
      <c r="J14" s="7"/>
      <c r="K14" s="7"/>
      <c r="L14" s="7"/>
      <c r="M14" s="7">
        <f t="shared" si="0"/>
        <v>15</v>
      </c>
      <c r="N14" s="7"/>
      <c r="O14" s="2"/>
    </row>
    <row r="15" spans="1:15" x14ac:dyDescent="0.25">
      <c r="A15" s="4">
        <v>5</v>
      </c>
      <c r="B15" s="4" t="s">
        <v>93</v>
      </c>
      <c r="D15" s="7">
        <f>+'Scorers by match'!N22</f>
        <v>3</v>
      </c>
      <c r="E15" s="7"/>
      <c r="F15" s="7"/>
      <c r="G15" s="7"/>
      <c r="H15" s="7"/>
      <c r="I15" s="7"/>
      <c r="J15" s="7"/>
      <c r="K15" s="7"/>
      <c r="L15" s="7"/>
      <c r="M15" s="7">
        <f t="shared" si="0"/>
        <v>15</v>
      </c>
      <c r="N15" s="7"/>
      <c r="O15" s="2"/>
    </row>
    <row r="16" spans="1:15" x14ac:dyDescent="0.25">
      <c r="A16" s="4">
        <v>6</v>
      </c>
      <c r="B16" s="4" t="s">
        <v>46</v>
      </c>
      <c r="D16" s="7">
        <f>+'Scorers by match'!R22</f>
        <v>2</v>
      </c>
      <c r="E16" s="7"/>
      <c r="F16" s="7"/>
      <c r="G16" s="7"/>
      <c r="H16" s="7"/>
      <c r="I16" s="7"/>
      <c r="J16" s="7"/>
      <c r="K16" s="7"/>
      <c r="L16" s="7"/>
      <c r="M16" s="7">
        <f t="shared" si="0"/>
        <v>10</v>
      </c>
      <c r="N16" s="7"/>
      <c r="O16" s="2"/>
    </row>
    <row r="17" spans="1:17" x14ac:dyDescent="0.25">
      <c r="A17" s="4">
        <v>7</v>
      </c>
      <c r="B17" s="4" t="s">
        <v>58</v>
      </c>
      <c r="D17" s="7">
        <f>+'Scorers by match'!E22</f>
        <v>2</v>
      </c>
      <c r="E17" s="7"/>
      <c r="F17" s="7"/>
      <c r="G17" s="7"/>
      <c r="H17" s="7"/>
      <c r="I17" s="7"/>
      <c r="J17" s="7"/>
      <c r="K17" s="7"/>
      <c r="L17" s="7"/>
      <c r="M17" s="7">
        <f t="shared" si="0"/>
        <v>10</v>
      </c>
      <c r="N17" s="7"/>
      <c r="O17" s="2"/>
      <c r="Q17" s="2"/>
    </row>
    <row r="18" spans="1:17" x14ac:dyDescent="0.25">
      <c r="A18" s="4">
        <v>8</v>
      </c>
      <c r="B18" s="4" t="s">
        <v>56</v>
      </c>
      <c r="D18" s="7">
        <f>+'Scorers by match'!T22</f>
        <v>2</v>
      </c>
      <c r="E18" s="7"/>
      <c r="F18" s="7"/>
      <c r="G18" s="7"/>
      <c r="H18" s="7"/>
      <c r="I18" s="7"/>
      <c r="J18" s="7"/>
      <c r="K18" s="7"/>
      <c r="L18" s="7"/>
      <c r="M18" s="7">
        <f t="shared" si="0"/>
        <v>10</v>
      </c>
      <c r="N18" s="7"/>
      <c r="O18" s="2"/>
      <c r="Q18" s="2"/>
    </row>
    <row r="19" spans="1:17" x14ac:dyDescent="0.25">
      <c r="A19" s="4">
        <v>9</v>
      </c>
      <c r="B19" s="4" t="s">
        <v>45</v>
      </c>
      <c r="D19" s="7">
        <f>+'Scorers by match'!L22</f>
        <v>2</v>
      </c>
      <c r="E19" s="7"/>
      <c r="F19" s="7"/>
      <c r="G19" s="7"/>
      <c r="H19" s="7"/>
      <c r="I19" s="7"/>
      <c r="J19" s="7"/>
      <c r="K19" s="7"/>
      <c r="L19" s="7"/>
      <c r="M19" s="7">
        <f t="shared" si="0"/>
        <v>10</v>
      </c>
      <c r="N19" s="7"/>
      <c r="O19" s="2"/>
      <c r="Q19" s="2"/>
    </row>
    <row r="20" spans="1:17" x14ac:dyDescent="0.25">
      <c r="A20" s="4">
        <v>10</v>
      </c>
      <c r="B20" s="4" t="s">
        <v>51</v>
      </c>
      <c r="D20" s="7">
        <f>+'Scorers by match'!H22</f>
        <v>2</v>
      </c>
      <c r="E20" s="7"/>
      <c r="F20" s="7"/>
      <c r="G20" s="7"/>
      <c r="H20" s="7"/>
      <c r="I20" s="7"/>
      <c r="J20" s="7"/>
      <c r="K20" s="7"/>
      <c r="L20" s="7"/>
      <c r="M20" s="7">
        <f t="shared" si="0"/>
        <v>10</v>
      </c>
      <c r="N20" s="7"/>
      <c r="O20" s="2"/>
      <c r="Q20" s="2"/>
    </row>
    <row r="21" spans="1:17" x14ac:dyDescent="0.25">
      <c r="A21" s="4">
        <v>11</v>
      </c>
      <c r="B21" s="4" t="s">
        <v>49</v>
      </c>
      <c r="D21" s="7">
        <f>+'Scorers by match'!D22</f>
        <v>1</v>
      </c>
      <c r="E21" s="7"/>
      <c r="F21" s="7"/>
      <c r="G21" s="7"/>
      <c r="H21" s="7"/>
      <c r="I21" s="7"/>
      <c r="J21" s="7"/>
      <c r="K21" s="7"/>
      <c r="L21" s="7"/>
      <c r="M21" s="7">
        <f t="shared" si="0"/>
        <v>5</v>
      </c>
      <c r="N21" s="7"/>
      <c r="O21" s="2"/>
      <c r="Q21" s="2"/>
    </row>
    <row r="22" spans="1:17" x14ac:dyDescent="0.25">
      <c r="A22" s="4">
        <v>12</v>
      </c>
      <c r="B22" s="4" t="s">
        <v>106</v>
      </c>
      <c r="D22" s="7">
        <f>+'Scorers by match'!O22</f>
        <v>1</v>
      </c>
      <c r="E22" s="7"/>
      <c r="F22" s="7"/>
      <c r="G22" s="7"/>
      <c r="H22" s="7"/>
      <c r="I22" s="7"/>
      <c r="J22" s="7"/>
      <c r="K22" s="7"/>
      <c r="L22" s="7"/>
      <c r="M22" s="7">
        <f t="shared" si="0"/>
        <v>5</v>
      </c>
      <c r="N22" s="7"/>
      <c r="O22" s="2"/>
      <c r="Q22" s="2"/>
    </row>
    <row r="23" spans="1:17" x14ac:dyDescent="0.25">
      <c r="A23" s="4">
        <v>13</v>
      </c>
      <c r="B23" s="4" t="s">
        <v>128</v>
      </c>
      <c r="D23" s="7">
        <f>+'Scorers by match'!S22</f>
        <v>1</v>
      </c>
      <c r="E23" s="7"/>
      <c r="F23" s="7"/>
      <c r="G23" s="7"/>
      <c r="H23" s="7"/>
      <c r="I23" s="7"/>
      <c r="J23" s="7"/>
      <c r="K23" s="7"/>
      <c r="L23" s="7"/>
      <c r="M23" s="7">
        <f t="shared" si="0"/>
        <v>5</v>
      </c>
      <c r="N23" s="7"/>
      <c r="O23" s="2"/>
    </row>
    <row r="24" spans="1:17" x14ac:dyDescent="0.25">
      <c r="A24" s="4">
        <v>14</v>
      </c>
      <c r="B24" s="4" t="s">
        <v>52</v>
      </c>
      <c r="D24" s="7">
        <f>+'Scorers by match'!U22</f>
        <v>1</v>
      </c>
      <c r="E24" s="7"/>
      <c r="F24" s="7"/>
      <c r="G24" s="7"/>
      <c r="H24" s="7"/>
      <c r="I24" s="7"/>
      <c r="J24" s="7"/>
      <c r="K24" s="7"/>
      <c r="L24" s="7"/>
      <c r="M24" s="7">
        <f t="shared" si="0"/>
        <v>5</v>
      </c>
      <c r="N24" s="7"/>
      <c r="O24" s="2"/>
    </row>
    <row r="25" spans="1:17" x14ac:dyDescent="0.25">
      <c r="A25" s="4">
        <v>15</v>
      </c>
      <c r="B25" s="4" t="s">
        <v>47</v>
      </c>
      <c r="D25" s="7">
        <f>+'Scorers by match'!G22</f>
        <v>1</v>
      </c>
      <c r="E25" s="7"/>
      <c r="F25" s="7"/>
      <c r="G25" s="7"/>
      <c r="H25" s="7"/>
      <c r="I25" s="7"/>
      <c r="J25" s="7"/>
      <c r="K25" s="7"/>
      <c r="L25" s="7"/>
      <c r="M25" s="7">
        <f t="shared" si="0"/>
        <v>5</v>
      </c>
      <c r="N25" s="7"/>
      <c r="O25" s="2"/>
    </row>
    <row r="26" spans="1:17" x14ac:dyDescent="0.25">
      <c r="A26" s="4">
        <v>16</v>
      </c>
      <c r="B26" s="4" t="s">
        <v>53</v>
      </c>
      <c r="D26" s="7"/>
      <c r="E26" s="7"/>
      <c r="F26" s="7"/>
      <c r="G26" s="7"/>
      <c r="H26" s="7"/>
      <c r="I26" s="7"/>
      <c r="J26" s="32">
        <f>+'Scorers by match'!V28</f>
        <v>1</v>
      </c>
      <c r="K26" s="7"/>
      <c r="L26" s="7"/>
      <c r="M26" s="7">
        <f t="shared" si="0"/>
        <v>2</v>
      </c>
      <c r="N26" s="7"/>
      <c r="O26" s="2"/>
    </row>
    <row r="27" spans="1:17" x14ac:dyDescent="0.25">
      <c r="A27" s="4">
        <v>17</v>
      </c>
      <c r="B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"/>
    </row>
    <row r="28" spans="1:17" x14ac:dyDescent="0.25">
      <c r="A28" s="4">
        <v>18</v>
      </c>
      <c r="B28" s="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"/>
    </row>
    <row r="29" spans="1:17" x14ac:dyDescent="0.25">
      <c r="A29" s="4">
        <v>19</v>
      </c>
      <c r="B29" s="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"/>
    </row>
    <row r="30" spans="1:17" x14ac:dyDescent="0.25">
      <c r="A30" s="4">
        <v>20</v>
      </c>
      <c r="B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/>
    </row>
    <row r="31" spans="1:17" x14ac:dyDescent="0.25">
      <c r="A31" s="4">
        <v>21</v>
      </c>
      <c r="B31" s="2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/>
    </row>
    <row r="32" spans="1:17" x14ac:dyDescent="0.25">
      <c r="B32" s="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/>
    </row>
    <row r="33" spans="2:15" x14ac:dyDescent="0.25">
      <c r="B33" s="47" t="s">
        <v>18</v>
      </c>
      <c r="C33" s="47"/>
      <c r="D33" s="7"/>
      <c r="E33" s="7"/>
      <c r="F33" s="7"/>
      <c r="G33" s="7"/>
      <c r="H33" s="7"/>
      <c r="I33" s="7"/>
      <c r="J33" s="7"/>
      <c r="K33" s="7"/>
      <c r="L33" s="7"/>
      <c r="M33" s="7">
        <f t="shared" ref="M33:M34" si="1">+(+D33*5)+(+F33*2)</f>
        <v>0</v>
      </c>
      <c r="N33" s="7"/>
      <c r="O33" s="2"/>
    </row>
    <row r="34" spans="2:15" x14ac:dyDescent="0.25">
      <c r="B34" s="47" t="s">
        <v>19</v>
      </c>
      <c r="C34" s="47"/>
      <c r="D34" s="7"/>
      <c r="E34" s="7"/>
      <c r="F34" s="7"/>
      <c r="G34" s="7"/>
      <c r="H34" s="7"/>
      <c r="I34" s="7"/>
      <c r="J34" s="7"/>
      <c r="K34" s="7"/>
      <c r="L34" s="7"/>
      <c r="M34" s="7">
        <f t="shared" si="1"/>
        <v>0</v>
      </c>
      <c r="N34" s="7"/>
      <c r="O34" s="2"/>
    </row>
    <row r="37" spans="2:15" x14ac:dyDescent="0.25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"/>
    </row>
    <row r="38" spans="2:15" ht="22" thickBot="1" x14ac:dyDescent="0.3">
      <c r="B38" s="4" t="s">
        <v>27</v>
      </c>
      <c r="D38" s="15">
        <f>SUM(D11:D34)</f>
        <v>26</v>
      </c>
      <c r="E38" s="7"/>
      <c r="F38" s="43">
        <f>SUM(F11:F34)</f>
        <v>3</v>
      </c>
      <c r="G38" s="7"/>
      <c r="H38" s="15">
        <f>SUM(H11:H34)</f>
        <v>0</v>
      </c>
      <c r="I38" s="7"/>
      <c r="J38" s="44">
        <f>SUM(J11:J34)</f>
        <v>15</v>
      </c>
      <c r="K38" s="7"/>
      <c r="L38" s="7"/>
      <c r="M38" s="15">
        <f>SUM(M11:M34)</f>
        <v>169</v>
      </c>
      <c r="N38" s="7"/>
      <c r="O38" s="2"/>
    </row>
    <row r="39" spans="2:15" ht="22" thickTop="1" x14ac:dyDescent="0.2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"/>
    </row>
    <row r="40" spans="2:15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"/>
    </row>
    <row r="41" spans="2:15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"/>
    </row>
    <row r="42" spans="2:15" x14ac:dyDescent="0.25">
      <c r="B42" s="4"/>
      <c r="D42" s="7"/>
      <c r="E42" s="7"/>
      <c r="F42" s="16"/>
      <c r="G42" s="7"/>
      <c r="H42" s="7"/>
      <c r="I42" s="7"/>
      <c r="J42" s="7"/>
      <c r="K42" s="7"/>
      <c r="L42" s="7"/>
      <c r="M42" s="7"/>
      <c r="N42" s="7"/>
      <c r="O42" s="2"/>
    </row>
    <row r="43" spans="2:15" x14ac:dyDescent="0.25">
      <c r="B43" s="4"/>
      <c r="D43" s="7"/>
      <c r="E43" s="7"/>
      <c r="F43" s="16"/>
      <c r="G43" s="7"/>
      <c r="H43" s="7"/>
      <c r="I43" s="7"/>
      <c r="J43" s="7"/>
      <c r="K43" s="7"/>
      <c r="L43" s="7"/>
      <c r="M43" s="7"/>
      <c r="N43" s="7"/>
      <c r="O43" s="2"/>
    </row>
    <row r="44" spans="2:15" x14ac:dyDescent="0.25">
      <c r="D44" s="7"/>
      <c r="E44" s="7"/>
      <c r="F44" s="16"/>
      <c r="G44" s="7"/>
      <c r="H44" s="7"/>
      <c r="I44" s="7"/>
      <c r="J44" s="7"/>
      <c r="K44" s="7"/>
      <c r="L44" s="7"/>
      <c r="M44" s="7"/>
      <c r="N44" s="7"/>
      <c r="O44" s="2"/>
    </row>
    <row r="45" spans="2:15" x14ac:dyDescent="0.25">
      <c r="D45" s="7"/>
      <c r="E45" s="7"/>
      <c r="F45" s="16"/>
      <c r="G45" s="7"/>
      <c r="H45" s="7"/>
      <c r="I45" s="7"/>
      <c r="J45" s="7"/>
      <c r="K45" s="7"/>
      <c r="L45" s="7"/>
      <c r="M45" s="7"/>
      <c r="N45" s="7"/>
      <c r="O45" s="2"/>
    </row>
    <row r="46" spans="2:15" x14ac:dyDescent="0.25">
      <c r="D46" s="7"/>
      <c r="E46" s="7"/>
      <c r="F46" s="16"/>
      <c r="G46" s="7"/>
      <c r="H46" s="7"/>
      <c r="I46" s="7"/>
      <c r="J46" s="7"/>
      <c r="K46" s="7"/>
      <c r="L46" s="7"/>
      <c r="M46" s="7"/>
      <c r="N46" s="7"/>
      <c r="O46" s="2"/>
    </row>
    <row r="47" spans="2:15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</row>
    <row r="48" spans="2:15" x14ac:dyDescent="0.25">
      <c r="B48" s="1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2"/>
    </row>
    <row r="49" spans="4:15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"/>
    </row>
    <row r="50" spans="4:15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"/>
    </row>
    <row r="51" spans="4:15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"/>
    </row>
    <row r="52" spans="4:15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2"/>
    </row>
    <row r="53" spans="4:15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2"/>
    </row>
    <row r="54" spans="4:15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2"/>
    </row>
    <row r="55" spans="4:15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2"/>
    </row>
    <row r="56" spans="4:15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2"/>
    </row>
    <row r="57" spans="4:15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"/>
    </row>
    <row r="58" spans="4:15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2"/>
    </row>
    <row r="59" spans="4:15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2"/>
    </row>
    <row r="60" spans="4:15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2"/>
    </row>
  </sheetData>
  <sortState xmlns:xlrd2="http://schemas.microsoft.com/office/spreadsheetml/2017/richdata2" ref="B11:M26">
    <sortCondition descending="1" ref="M11:M26"/>
    <sortCondition ref="B11:B26"/>
  </sortState>
  <mergeCells count="2">
    <mergeCell ref="B33:C33"/>
    <mergeCell ref="B34:C3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FAB6-F587-DC46-88F3-1251672C12D6}">
  <dimension ref="A1:Q13"/>
  <sheetViews>
    <sheetView workbookViewId="0"/>
  </sheetViews>
  <sheetFormatPr baseColWidth="10" defaultRowHeight="21" x14ac:dyDescent="0.25"/>
  <cols>
    <col min="3" max="3" width="23.83203125" bestFit="1" customWidth="1"/>
    <col min="6" max="6" width="49.33203125" style="6" bestFit="1" customWidth="1"/>
    <col min="7" max="7" width="12.83203125" style="6" bestFit="1" customWidth="1"/>
    <col min="8" max="8" width="41.33203125" style="6" bestFit="1" customWidth="1"/>
    <col min="9" max="9" width="12.83203125" style="6" bestFit="1" customWidth="1"/>
    <col min="10" max="17" width="10.83203125" style="6"/>
  </cols>
  <sheetData>
    <row r="1" spans="1:5" ht="24" x14ac:dyDescent="0.3">
      <c r="A1" s="27" t="s">
        <v>67</v>
      </c>
      <c r="B1" s="5"/>
      <c r="C1" s="5"/>
      <c r="D1" s="5"/>
      <c r="E1" s="5"/>
    </row>
    <row r="2" spans="1:5" ht="24" x14ac:dyDescent="0.3">
      <c r="A2" s="28"/>
      <c r="B2" s="5"/>
      <c r="C2" s="5"/>
      <c r="D2" s="5"/>
      <c r="E2" s="5"/>
    </row>
    <row r="3" spans="1:5" ht="24" x14ac:dyDescent="0.3">
      <c r="A3" s="27" t="s">
        <v>42</v>
      </c>
      <c r="B3" s="5"/>
      <c r="C3" s="5"/>
      <c r="D3" s="5"/>
      <c r="E3" s="5"/>
    </row>
    <row r="4" spans="1:5" ht="24" x14ac:dyDescent="0.3">
      <c r="A4" s="28"/>
      <c r="B4" s="5"/>
      <c r="C4" s="5"/>
      <c r="D4" s="5"/>
      <c r="E4" s="5"/>
    </row>
    <row r="5" spans="1:5" ht="24" x14ac:dyDescent="0.3">
      <c r="A5" s="27" t="s">
        <v>40</v>
      </c>
      <c r="B5" s="5"/>
      <c r="C5" s="5"/>
      <c r="D5" s="5"/>
      <c r="E5" s="5"/>
    </row>
    <row r="7" spans="1:5" x14ac:dyDescent="0.25">
      <c r="C7" s="4" t="s">
        <v>39</v>
      </c>
      <c r="D7" s="6"/>
    </row>
    <row r="8" spans="1:5" x14ac:dyDescent="0.25">
      <c r="C8" s="6"/>
      <c r="D8" s="6"/>
    </row>
    <row r="9" spans="1:5" x14ac:dyDescent="0.25">
      <c r="C9" s="4"/>
      <c r="D9" s="7"/>
    </row>
    <row r="10" spans="1:5" x14ac:dyDescent="0.25">
      <c r="C10" s="4"/>
      <c r="D10" s="12"/>
    </row>
    <row r="11" spans="1:5" x14ac:dyDescent="0.25">
      <c r="C11" s="4"/>
      <c r="D11" s="7"/>
    </row>
    <row r="12" spans="1:5" x14ac:dyDescent="0.25">
      <c r="C12" s="4"/>
      <c r="D12" s="7"/>
    </row>
    <row r="13" spans="1:5" x14ac:dyDescent="0.25">
      <c r="C13" s="4"/>
      <c r="D13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A6AF-2273-9846-B86A-A8B09BC0DA4F}">
  <dimension ref="A1:I23"/>
  <sheetViews>
    <sheetView topLeftCell="A5" workbookViewId="0">
      <selection activeCell="F21" sqref="F21"/>
    </sheetView>
  </sheetViews>
  <sheetFormatPr baseColWidth="10" defaultRowHeight="21" x14ac:dyDescent="0.25"/>
  <cols>
    <col min="2" max="2" width="11" style="6" bestFit="1" customWidth="1"/>
    <col min="3" max="3" width="33.83203125" style="6" bestFit="1" customWidth="1"/>
    <col min="4" max="4" width="26.1640625" style="6" bestFit="1" customWidth="1"/>
    <col min="6" max="6" width="23.83203125" bestFit="1" customWidth="1"/>
    <col min="8" max="8" width="23.83203125" bestFit="1" customWidth="1"/>
  </cols>
  <sheetData>
    <row r="1" spans="1:9" ht="24" x14ac:dyDescent="0.3">
      <c r="A1" s="27" t="s">
        <v>67</v>
      </c>
    </row>
    <row r="2" spans="1:9" ht="24" x14ac:dyDescent="0.3">
      <c r="A2" s="28"/>
    </row>
    <row r="3" spans="1:9" ht="24" x14ac:dyDescent="0.3">
      <c r="A3" s="27" t="s">
        <v>33</v>
      </c>
    </row>
    <row r="4" spans="1:9" ht="24" x14ac:dyDescent="0.3">
      <c r="A4" s="28"/>
    </row>
    <row r="5" spans="1:9" ht="24" x14ac:dyDescent="0.3">
      <c r="A5" s="27" t="s">
        <v>35</v>
      </c>
    </row>
    <row r="7" spans="1:9" x14ac:dyDescent="0.25">
      <c r="E7" s="6"/>
      <c r="F7" s="13" t="s">
        <v>36</v>
      </c>
      <c r="G7" s="6"/>
      <c r="H7" s="6"/>
      <c r="I7" s="6"/>
    </row>
    <row r="8" spans="1:9" x14ac:dyDescent="0.25">
      <c r="E8" s="6"/>
      <c r="F8" s="13" t="s">
        <v>37</v>
      </c>
      <c r="G8" s="6"/>
      <c r="H8" s="6"/>
      <c r="I8" s="6"/>
    </row>
    <row r="9" spans="1:9" x14ac:dyDescent="0.25">
      <c r="E9" s="6"/>
      <c r="F9" s="6"/>
      <c r="G9" s="6"/>
      <c r="H9" s="6"/>
      <c r="I9" s="6"/>
    </row>
    <row r="10" spans="1:9" x14ac:dyDescent="0.25">
      <c r="B10" s="7">
        <v>1</v>
      </c>
      <c r="C10" s="30">
        <v>44800</v>
      </c>
      <c r="D10" s="6" t="s">
        <v>44</v>
      </c>
      <c r="E10" s="6"/>
      <c r="F10" s="11"/>
      <c r="G10" s="6"/>
      <c r="H10" s="11"/>
      <c r="I10" s="6"/>
    </row>
    <row r="11" spans="1:9" x14ac:dyDescent="0.25">
      <c r="B11" s="7">
        <v>2</v>
      </c>
      <c r="C11" s="30">
        <f>+C10+7</f>
        <v>44807</v>
      </c>
      <c r="D11" s="6" t="s">
        <v>68</v>
      </c>
      <c r="E11" s="6"/>
      <c r="F11" s="6" t="s">
        <v>78</v>
      </c>
      <c r="G11" s="6"/>
      <c r="H11" s="6"/>
      <c r="I11" s="6"/>
    </row>
    <row r="12" spans="1:9" x14ac:dyDescent="0.25">
      <c r="B12" s="7">
        <v>3</v>
      </c>
      <c r="C12" s="30">
        <f>+C11+14</f>
        <v>44821</v>
      </c>
      <c r="D12" s="6" t="s">
        <v>70</v>
      </c>
      <c r="E12" s="6"/>
      <c r="F12" s="6" t="s">
        <v>98</v>
      </c>
      <c r="G12" s="6"/>
      <c r="H12" s="6"/>
      <c r="I12" s="6"/>
    </row>
    <row r="13" spans="1:9" x14ac:dyDescent="0.25">
      <c r="B13" s="7">
        <v>4</v>
      </c>
      <c r="C13" s="30">
        <f t="shared" ref="C13:C14" si="0">+C12+7</f>
        <v>44828</v>
      </c>
      <c r="D13" s="6" t="s">
        <v>71</v>
      </c>
      <c r="E13" s="6"/>
      <c r="F13" s="6" t="s">
        <v>85</v>
      </c>
      <c r="G13" s="6"/>
      <c r="H13" s="6"/>
      <c r="I13" s="6"/>
    </row>
    <row r="14" spans="1:9" x14ac:dyDescent="0.25">
      <c r="B14" s="7">
        <v>5</v>
      </c>
      <c r="C14" s="30">
        <f t="shared" si="0"/>
        <v>44835</v>
      </c>
      <c r="D14" s="6" t="s">
        <v>69</v>
      </c>
      <c r="E14" s="6"/>
      <c r="F14" s="6"/>
      <c r="G14" s="6"/>
      <c r="H14" s="6"/>
      <c r="I14" s="6"/>
    </row>
    <row r="15" spans="1:9" x14ac:dyDescent="0.25">
      <c r="B15" s="7">
        <v>6</v>
      </c>
      <c r="C15" s="30">
        <f>+C14+35</f>
        <v>44870</v>
      </c>
      <c r="D15" s="6" t="s">
        <v>69</v>
      </c>
      <c r="E15" s="6"/>
      <c r="F15" s="6" t="s">
        <v>84</v>
      </c>
      <c r="G15" s="6"/>
      <c r="H15" s="6"/>
      <c r="I15" s="6"/>
    </row>
    <row r="16" spans="1:9" x14ac:dyDescent="0.25">
      <c r="B16" s="7">
        <v>7</v>
      </c>
      <c r="C16" s="30">
        <f>+C15+7</f>
        <v>44877</v>
      </c>
      <c r="D16" s="6" t="s">
        <v>111</v>
      </c>
      <c r="E16" s="6"/>
      <c r="F16" s="6" t="s">
        <v>92</v>
      </c>
      <c r="G16" s="6"/>
      <c r="H16" s="6"/>
      <c r="I16" s="6"/>
    </row>
    <row r="17" spans="2:9" x14ac:dyDescent="0.25">
      <c r="B17" s="7">
        <v>8</v>
      </c>
      <c r="C17" s="30">
        <f>+C16+14</f>
        <v>44891</v>
      </c>
      <c r="D17" s="6" t="s">
        <v>129</v>
      </c>
      <c r="E17" s="6"/>
      <c r="F17" s="6" t="s">
        <v>81</v>
      </c>
      <c r="G17" s="6"/>
      <c r="H17" s="6"/>
      <c r="I17" s="6"/>
    </row>
    <row r="18" spans="2:9" x14ac:dyDescent="0.25">
      <c r="B18" s="7">
        <v>9</v>
      </c>
      <c r="C18" s="30">
        <f>+C17+63</f>
        <v>44954</v>
      </c>
      <c r="D18" s="6" t="s">
        <v>133</v>
      </c>
      <c r="E18" s="6"/>
      <c r="F18" s="6" t="s">
        <v>96</v>
      </c>
      <c r="G18" s="6"/>
      <c r="H18" s="6"/>
      <c r="I18" s="6"/>
    </row>
    <row r="19" spans="2:9" x14ac:dyDescent="0.25">
      <c r="B19" s="7">
        <v>10</v>
      </c>
      <c r="C19" s="8"/>
      <c r="E19" s="6"/>
      <c r="F19" s="6"/>
      <c r="G19" s="6"/>
      <c r="H19" s="6"/>
      <c r="I19" s="6"/>
    </row>
    <row r="20" spans="2:9" x14ac:dyDescent="0.25">
      <c r="E20" s="6"/>
      <c r="F20" s="6"/>
      <c r="G20" s="6"/>
      <c r="H20" s="6"/>
      <c r="I20" s="6"/>
    </row>
    <row r="21" spans="2:9" x14ac:dyDescent="0.25">
      <c r="E21" s="6"/>
      <c r="G21" s="6"/>
      <c r="I21" s="6"/>
    </row>
    <row r="22" spans="2:9" x14ac:dyDescent="0.25">
      <c r="E22" s="6"/>
      <c r="G22" s="6"/>
      <c r="I22" s="6"/>
    </row>
    <row r="23" spans="2:9" x14ac:dyDescent="0.25">
      <c r="E23" s="6"/>
      <c r="F23" s="6"/>
      <c r="G23" s="6"/>
      <c r="H23" s="6"/>
      <c r="I23" s="6"/>
    </row>
  </sheetData>
  <sortState xmlns:xlrd2="http://schemas.microsoft.com/office/spreadsheetml/2017/richdata2" ref="H10:I18">
    <sortCondition descending="1" ref="I10:I18"/>
    <sortCondition ref="H10:H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Results</vt:lpstr>
      <vt:lpstr>Teams</vt:lpstr>
      <vt:lpstr>Appearances</vt:lpstr>
      <vt:lpstr>Scorers by match</vt:lpstr>
      <vt:lpstr>Scorers by name</vt:lpstr>
      <vt:lpstr>Try Hat-tricks</vt:lpstr>
      <vt:lpstr>Player of The 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 Stobie</cp:lastModifiedBy>
  <dcterms:created xsi:type="dcterms:W3CDTF">2021-09-21T10:19:06Z</dcterms:created>
  <dcterms:modified xsi:type="dcterms:W3CDTF">2023-03-13T15:29:57Z</dcterms:modified>
</cp:coreProperties>
</file>